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5130" windowWidth="21630" windowHeight="5190" activeTab="1"/>
  </bookViews>
  <sheets>
    <sheet name="6a" sheetId="41" r:id="rId1"/>
    <sheet name="6b" sheetId="46" r:id="rId2"/>
  </sheets>
  <definedNames>
    <definedName name="_xlnm.Print_Area" localSheetId="0">'6a'!$A$1:$Q$31</definedName>
  </definedNames>
  <calcPr calcId="145621"/>
</workbook>
</file>

<file path=xl/calcChain.xml><?xml version="1.0" encoding="utf-8"?>
<calcChain xmlns="http://schemas.openxmlformats.org/spreadsheetml/2006/main">
  <c r="M6" i="41" l="1"/>
  <c r="G11" i="41"/>
  <c r="P10" i="41"/>
  <c r="P11" i="41"/>
  <c r="Q11" i="41" s="1"/>
  <c r="M5" i="41"/>
  <c r="H4" i="41"/>
  <c r="N4" i="41" s="1"/>
  <c r="C7" i="41"/>
  <c r="C9" i="41" s="1"/>
  <c r="O7" i="41"/>
  <c r="O9" i="41" s="1"/>
  <c r="O13" i="41" s="1"/>
  <c r="B7" i="41"/>
  <c r="B9" i="41" s="1"/>
  <c r="E7" i="41"/>
  <c r="E9" i="41" s="1"/>
  <c r="F7" i="41"/>
  <c r="F9" i="41" s="1"/>
  <c r="H7" i="41"/>
  <c r="H9" i="41" s="1"/>
  <c r="I7" i="41"/>
  <c r="I9" i="41" s="1"/>
  <c r="L7" i="41"/>
  <c r="B12" i="41"/>
  <c r="C12" i="41"/>
  <c r="D12" i="41" s="1"/>
  <c r="E12" i="41"/>
  <c r="F12" i="41"/>
  <c r="H12" i="41"/>
  <c r="I12" i="41"/>
  <c r="J12" i="41" s="1"/>
  <c r="K12" i="41"/>
  <c r="L12" i="41"/>
  <c r="P8" i="41"/>
  <c r="Q8" i="41" s="1"/>
  <c r="P5" i="41"/>
  <c r="Q5" i="41" s="1"/>
  <c r="N7" i="41"/>
  <c r="N9" i="41" s="1"/>
  <c r="N13" i="41" s="1"/>
  <c r="C4" i="41"/>
  <c r="I4" i="41" s="1"/>
  <c r="O4" i="41" s="1"/>
  <c r="E4" i="41"/>
  <c r="K4" i="41" s="1"/>
  <c r="D5" i="41"/>
  <c r="G5" i="41"/>
  <c r="D6" i="41"/>
  <c r="G6" i="41"/>
  <c r="J6" i="41"/>
  <c r="J7" i="41"/>
  <c r="D8" i="41"/>
  <c r="D10" i="41"/>
  <c r="G10" i="41"/>
  <c r="J10" i="41"/>
  <c r="M10" i="41"/>
  <c r="M12" i="41" s="1"/>
  <c r="D11" i="41"/>
  <c r="G12" i="41"/>
  <c r="L9" i="41"/>
  <c r="P6" i="41"/>
  <c r="Q6" i="41" s="1"/>
  <c r="Q10" i="41"/>
  <c r="K7" i="41"/>
  <c r="K9" i="41" s="1"/>
  <c r="P12" i="41"/>
  <c r="G7" i="41"/>
  <c r="D7" i="41"/>
  <c r="Q12" i="41" l="1"/>
  <c r="L13" i="41"/>
  <c r="M7" i="41"/>
  <c r="P7" i="41"/>
  <c r="Q7" i="41" s="1"/>
  <c r="F4" i="41"/>
  <c r="L4" i="41" s="1"/>
  <c r="I13" i="41"/>
  <c r="F13" i="41"/>
  <c r="P4" i="41"/>
  <c r="C13" i="41"/>
  <c r="P9" i="41"/>
  <c r="B13" i="41"/>
  <c r="D13" i="41" s="1"/>
  <c r="D9" i="41"/>
  <c r="K13" i="41"/>
  <c r="M13" i="41" s="1"/>
  <c r="M9" i="41"/>
  <c r="J9" i="41"/>
  <c r="H13" i="41"/>
  <c r="J13" i="41" s="1"/>
  <c r="E13" i="41"/>
  <c r="G13" i="41" s="1"/>
  <c r="G9" i="41"/>
  <c r="P13" i="41" l="1"/>
  <c r="Q9" i="41"/>
  <c r="C19" i="41" l="1"/>
  <c r="C21" i="41"/>
  <c r="C20" i="41"/>
  <c r="C22" i="41"/>
  <c r="Q13" i="41"/>
  <c r="C23" i="41"/>
</calcChain>
</file>

<file path=xl/sharedStrings.xml><?xml version="1.0" encoding="utf-8"?>
<sst xmlns="http://schemas.openxmlformats.org/spreadsheetml/2006/main" count="30" uniqueCount="25">
  <si>
    <t>ITAIPU</t>
  </si>
  <si>
    <t>N</t>
  </si>
  <si>
    <t>SUL</t>
  </si>
  <si>
    <t>Norte</t>
  </si>
  <si>
    <t>Nordeste</t>
  </si>
  <si>
    <t>Total</t>
  </si>
  <si>
    <t>Sistema</t>
  </si>
  <si>
    <t>Hidráulica</t>
  </si>
  <si>
    <t>Térmica</t>
  </si>
  <si>
    <t>S/SE/CO</t>
  </si>
  <si>
    <t>NE</t>
  </si>
  <si>
    <t>N+NE</t>
  </si>
  <si>
    <t>Itaipu</t>
  </si>
  <si>
    <t>SE/CO</t>
  </si>
  <si>
    <t>S/SE/CO+IT</t>
  </si>
  <si>
    <t>Sul</t>
  </si>
  <si>
    <t>Var% = Variação em relação ao ano anterior, em percentual.</t>
  </si>
  <si>
    <t>var %</t>
  </si>
  <si>
    <t>Produção por Subsistema em GWh e Taxa de Crescimento em %</t>
  </si>
  <si>
    <t>Produção por Subsistema em %</t>
  </si>
  <si>
    <t>Sudeste/Centro-Oeste</t>
  </si>
  <si>
    <t>Outras</t>
  </si>
  <si>
    <t>Eólica</t>
  </si>
  <si>
    <t>Gráfico</t>
  </si>
  <si>
    <t>Biomassa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</si>
</sst>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[$-416]mmm\-yy;@"/>
    <numFmt numFmtId="169" formatCode="#,##0;[Red]#,##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</borders>
  <cellStyleXfs count="14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3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166" fontId="0" fillId="0" borderId="0" xfId="0" applyNumberFormat="1"/>
    <xf numFmtId="4" fontId="0" fillId="0" borderId="0" xfId="0" applyNumberFormat="1"/>
    <xf numFmtId="0" fontId="6" fillId="0" borderId="0" xfId="0" applyFont="1"/>
    <xf numFmtId="166" fontId="6" fillId="0" borderId="0" xfId="0" applyNumberFormat="1" applyFont="1"/>
    <xf numFmtId="166" fontId="2" fillId="0" borderId="0" xfId="0" applyNumberFormat="1" applyFont="1"/>
    <xf numFmtId="0" fontId="7" fillId="0" borderId="0" xfId="0" applyFont="1"/>
    <xf numFmtId="0" fontId="3" fillId="0" borderId="0" xfId="0" applyFont="1" applyAlignment="1">
      <alignment vertical="center"/>
    </xf>
    <xf numFmtId="4" fontId="2" fillId="0" borderId="2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0" fillId="0" borderId="0" xfId="0" applyNumberFormat="1"/>
    <xf numFmtId="167" fontId="2" fillId="0" borderId="0" xfId="9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8" fontId="0" fillId="0" borderId="0" xfId="0" applyNumberFormat="1"/>
    <xf numFmtId="168" fontId="6" fillId="0" borderId="0" xfId="0" applyNumberFormat="1" applyFont="1"/>
    <xf numFmtId="169" fontId="0" fillId="0" borderId="0" xfId="0" applyNumberFormat="1"/>
    <xf numFmtId="166" fontId="7" fillId="0" borderId="0" xfId="0" applyNumberFormat="1" applyFont="1"/>
    <xf numFmtId="4" fontId="2" fillId="2" borderId="8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quotePrefix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4" fontId="2" fillId="2" borderId="10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vertical="center"/>
    </xf>
    <xf numFmtId="4" fontId="2" fillId="2" borderId="13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quotePrefix="1" applyFont="1" applyFill="1" applyBorder="1" applyAlignment="1">
      <alignment horizontal="right" vertical="center"/>
    </xf>
    <xf numFmtId="4" fontId="2" fillId="0" borderId="16" xfId="0" applyNumberFormat="1" applyFont="1" applyBorder="1" applyAlignment="1">
      <alignment vertical="center"/>
    </xf>
    <xf numFmtId="164" fontId="2" fillId="0" borderId="0" xfId="11" applyFont="1" applyBorder="1" applyAlignment="1">
      <alignment vertical="center"/>
    </xf>
    <xf numFmtId="164" fontId="2" fillId="2" borderId="0" xfId="11" applyFont="1" applyFill="1" applyBorder="1" applyAlignment="1">
      <alignment vertical="center"/>
    </xf>
    <xf numFmtId="164" fontId="2" fillId="2" borderId="6" xfId="11" applyFont="1" applyFill="1" applyBorder="1" applyAlignment="1">
      <alignment vertical="center"/>
    </xf>
    <xf numFmtId="164" fontId="2" fillId="3" borderId="12" xfId="11" applyFont="1" applyFill="1" applyBorder="1" applyAlignment="1">
      <alignment vertical="center"/>
    </xf>
    <xf numFmtId="0" fontId="8" fillId="4" borderId="3" xfId="11" quotePrefix="1" applyNumberFormat="1" applyFont="1" applyFill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5" xfId="0" quotePrefix="1" applyFont="1" applyFill="1" applyBorder="1" applyAlignment="1">
      <alignment horizontal="right" vertical="center"/>
    </xf>
    <xf numFmtId="0" fontId="8" fillId="5" borderId="5" xfId="11" quotePrefix="1" applyNumberFormat="1" applyFont="1" applyFill="1" applyBorder="1" applyAlignment="1">
      <alignment horizontal="right" vertical="center"/>
    </xf>
    <xf numFmtId="164" fontId="13" fillId="5" borderId="15" xfId="11" applyFont="1" applyFill="1" applyBorder="1" applyAlignment="1">
      <alignment vertical="center"/>
    </xf>
    <xf numFmtId="164" fontId="13" fillId="5" borderId="14" xfId="11" applyFont="1" applyFill="1" applyBorder="1" applyAlignment="1">
      <alignment vertical="center"/>
    </xf>
    <xf numFmtId="164" fontId="13" fillId="5" borderId="12" xfId="11" applyFont="1" applyFill="1" applyBorder="1" applyAlignment="1">
      <alignment vertical="center"/>
    </xf>
    <xf numFmtId="164" fontId="2" fillId="0" borderId="17" xfId="11" applyFont="1" applyBorder="1" applyAlignment="1">
      <alignment vertical="center"/>
    </xf>
    <xf numFmtId="164" fontId="2" fillId="0" borderId="18" xfId="11" applyFont="1" applyBorder="1" applyAlignment="1">
      <alignment vertical="center"/>
    </xf>
    <xf numFmtId="164" fontId="2" fillId="0" borderId="19" xfId="11" applyFont="1" applyBorder="1" applyAlignment="1">
      <alignment vertical="center"/>
    </xf>
    <xf numFmtId="164" fontId="2" fillId="2" borderId="19" xfId="11" applyFont="1" applyFill="1" applyBorder="1" applyAlignment="1">
      <alignment vertical="center"/>
    </xf>
    <xf numFmtId="164" fontId="2" fillId="2" borderId="20" xfId="11" applyFont="1" applyFill="1" applyBorder="1" applyAlignment="1">
      <alignment vertical="center"/>
    </xf>
    <xf numFmtId="164" fontId="2" fillId="0" borderId="21" xfId="11" applyFont="1" applyBorder="1" applyAlignment="1">
      <alignment vertical="center"/>
    </xf>
    <xf numFmtId="164" fontId="2" fillId="0" borderId="22" xfId="11" applyFont="1" applyBorder="1" applyAlignment="1">
      <alignment vertical="center"/>
    </xf>
    <xf numFmtId="164" fontId="2" fillId="2" borderId="22" xfId="11" applyFont="1" applyFill="1" applyBorder="1" applyAlignment="1">
      <alignment vertical="center"/>
    </xf>
    <xf numFmtId="164" fontId="2" fillId="2" borderId="23" xfId="11" applyFont="1" applyFill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2" borderId="19" xfId="0" applyNumberFormat="1" applyFont="1" applyFill="1" applyBorder="1" applyAlignment="1">
      <alignment vertical="center"/>
    </xf>
    <xf numFmtId="4" fontId="2" fillId="2" borderId="20" xfId="0" applyNumberFormat="1" applyFont="1" applyFill="1" applyBorder="1" applyAlignment="1">
      <alignment vertical="center"/>
    </xf>
    <xf numFmtId="0" fontId="14" fillId="6" borderId="0" xfId="0" applyFont="1" applyFill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 2" xfId="12"/>
    <cellStyle name="Separador de milhares 3 2" xfId="13"/>
    <cellStyle name="Vírgula" xfId="1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03260256329891"/>
          <c:y val="4.4313066892740671E-2"/>
          <c:w val="0.59479880036078336"/>
          <c:h val="0.954629456712564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rgbClr val="FF9933"/>
              </a:solidFill>
            </c:spPr>
          </c:dPt>
          <c:dPt>
            <c:idx val="4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Lbls>
            <c:dLbl>
              <c:idx val="0"/>
              <c:layout>
                <c:manualLayout>
                  <c:x val="0.21243022266062336"/>
                  <c:y val="-0.15580756424056838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Sudeste / Centro-Oeste         43,9%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2450129127117567E-2"/>
                  <c:y val="0.15083798882681596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Itaipu          17,0%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6230457147912689"/>
                  <c:y val="0.11027932960893855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Sul              18,8%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3861233637930118"/>
                  <c:y val="-9.2496370914529544E-2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Nordeste    11,7%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7908127819911017E-2"/>
                  <c:y val="-0.14406606741341341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Norte            8,6%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0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'6a'!$B$19:$B$23</c:f>
              <c:strCache>
                <c:ptCount val="5"/>
                <c:pt idx="0">
                  <c:v>Sudeste/Centro-Oeste</c:v>
                </c:pt>
                <c:pt idx="1">
                  <c:v>Itaipu</c:v>
                </c:pt>
                <c:pt idx="2">
                  <c:v>Sul</c:v>
                </c:pt>
                <c:pt idx="3">
                  <c:v>Nordeste</c:v>
                </c:pt>
                <c:pt idx="4">
                  <c:v>Norte</c:v>
                </c:pt>
              </c:strCache>
            </c:strRef>
          </c:cat>
          <c:val>
            <c:numRef>
              <c:f>'6a'!$C$19:$C$23</c:f>
              <c:numCache>
                <c:formatCode>0.0%</c:formatCode>
                <c:ptCount val="5"/>
                <c:pt idx="0">
                  <c:v>0.43875599538953669</c:v>
                </c:pt>
                <c:pt idx="1">
                  <c:v>0.17016910285129708</c:v>
                </c:pt>
                <c:pt idx="2">
                  <c:v>0.18801850022187094</c:v>
                </c:pt>
                <c:pt idx="3">
                  <c:v>0.11658554884745807</c:v>
                </c:pt>
                <c:pt idx="4">
                  <c:v>8.647085268983723E-2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0"/>
      </c:pieChart>
    </c:plotArea>
    <c:plotVisOnly val="1"/>
    <c:dispBlanksAs val="zero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213518</xdr:colOff>
      <xdr:row>26</xdr:row>
      <xdr:rowOff>12699</xdr:rowOff>
    </xdr:from>
    <xdr:to>
      <xdr:col>1</xdr:col>
      <xdr:colOff>215106</xdr:colOff>
      <xdr:row>29</xdr:row>
      <xdr:rowOff>793</xdr:rowOff>
    </xdr:to>
    <xdr:cxnSp macro="">
      <xdr:nvCxnSpPr>
        <xdr:cNvPr id="3" name="Conector de seta reta 2"/>
        <xdr:cNvCxnSpPr/>
      </xdr:nvCxnSpPr>
      <xdr:spPr bwMode="auto">
        <a:xfrm rot="5400000">
          <a:off x="815577" y="5828109"/>
          <a:ext cx="488157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9300" cy="60071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0.00263</cdr:x>
      <cdr:y>0.00211</cdr:y>
    </cdr:from>
    <cdr:to>
      <cdr:x>0.40924</cdr:x>
      <cdr:y>0.05913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5400" y="12700"/>
          <a:ext cx="39243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Produção por Subsistema</a:t>
          </a:r>
          <a:r>
            <a:rPr lang="pt-BR" sz="1800" b="1" baseline="0">
              <a:latin typeface="Arial" pitchFamily="34" charset="0"/>
              <a:cs typeface="Arial" pitchFamily="34" charset="0"/>
            </a:rPr>
            <a:t> - em %</a:t>
          </a:r>
          <a:endParaRPr lang="pt-BR" sz="1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A13" zoomScale="80" zoomScaleNormal="80" workbookViewId="0">
      <selection activeCell="E16" sqref="E16"/>
    </sheetView>
  </sheetViews>
  <sheetFormatPr defaultRowHeight="12.75" x14ac:dyDescent="0.2"/>
  <cols>
    <col min="1" max="1" width="12.7109375" customWidth="1"/>
    <col min="2" max="3" width="12.42578125" customWidth="1"/>
    <col min="4" max="4" width="8.7109375" customWidth="1"/>
    <col min="5" max="6" width="11.7109375" customWidth="1"/>
    <col min="7" max="7" width="7.7109375" bestFit="1" customWidth="1"/>
    <col min="8" max="8" width="10" customWidth="1"/>
    <col min="9" max="9" width="10.140625" bestFit="1" customWidth="1"/>
    <col min="10" max="10" width="7.7109375" bestFit="1" customWidth="1"/>
    <col min="11" max="11" width="8.42578125" customWidth="1"/>
    <col min="12" max="12" width="8.7109375" customWidth="1"/>
    <col min="13" max="13" width="7.85546875" bestFit="1" customWidth="1"/>
    <col min="14" max="14" width="10.28515625" customWidth="1"/>
    <col min="15" max="15" width="10.140625" bestFit="1" customWidth="1"/>
    <col min="16" max="16" width="11.7109375" customWidth="1"/>
    <col min="17" max="17" width="7.7109375" customWidth="1"/>
    <col min="19" max="19" width="10.7109375" bestFit="1" customWidth="1"/>
    <col min="21" max="21" width="10" customWidth="1"/>
  </cols>
  <sheetData>
    <row r="1" spans="1:23" ht="21" customHeight="1" x14ac:dyDescent="0.2">
      <c r="A1" s="19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37"/>
    </row>
    <row r="2" spans="1:23" ht="18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23" s="1" customFormat="1" ht="18" customHeight="1" x14ac:dyDescent="0.2">
      <c r="A3" s="69" t="s">
        <v>6</v>
      </c>
      <c r="B3" s="69" t="s">
        <v>7</v>
      </c>
      <c r="C3" s="69"/>
      <c r="D3" s="69"/>
      <c r="E3" s="69" t="s">
        <v>8</v>
      </c>
      <c r="F3" s="69"/>
      <c r="G3" s="69"/>
      <c r="H3" s="69" t="s">
        <v>22</v>
      </c>
      <c r="I3" s="69"/>
      <c r="J3" s="69"/>
      <c r="K3" s="69" t="s">
        <v>24</v>
      </c>
      <c r="L3" s="69"/>
      <c r="M3" s="69"/>
      <c r="N3" s="70" t="s">
        <v>21</v>
      </c>
      <c r="O3" s="71"/>
      <c r="P3" s="69" t="s">
        <v>5</v>
      </c>
      <c r="Q3" s="69"/>
    </row>
    <row r="4" spans="1:23" s="1" customFormat="1" ht="18" customHeight="1" x14ac:dyDescent="0.2">
      <c r="A4" s="69"/>
      <c r="B4" s="25">
        <v>2011</v>
      </c>
      <c r="C4" s="48">
        <f>B4-1</f>
        <v>2010</v>
      </c>
      <c r="D4" s="26" t="s">
        <v>17</v>
      </c>
      <c r="E4" s="39">
        <f>B4</f>
        <v>2011</v>
      </c>
      <c r="F4" s="49">
        <f>C4</f>
        <v>2010</v>
      </c>
      <c r="G4" s="40" t="s">
        <v>17</v>
      </c>
      <c r="H4" s="26">
        <f>B4</f>
        <v>2011</v>
      </c>
      <c r="I4" s="50">
        <f>C4</f>
        <v>2010</v>
      </c>
      <c r="J4" s="26" t="s">
        <v>17</v>
      </c>
      <c r="K4" s="26">
        <f>E4</f>
        <v>2011</v>
      </c>
      <c r="L4" s="50">
        <f>F4</f>
        <v>2010</v>
      </c>
      <c r="M4" s="26" t="s">
        <v>17</v>
      </c>
      <c r="N4" s="46">
        <f>H4</f>
        <v>2011</v>
      </c>
      <c r="O4" s="51">
        <f>I4</f>
        <v>2010</v>
      </c>
      <c r="P4" s="25">
        <f>E4</f>
        <v>2011</v>
      </c>
      <c r="Q4" s="26" t="s">
        <v>17</v>
      </c>
      <c r="R4" s="6"/>
    </row>
    <row r="5" spans="1:23" ht="18" customHeight="1" x14ac:dyDescent="0.2">
      <c r="A5" s="27" t="s">
        <v>13</v>
      </c>
      <c r="B5" s="56">
        <v>186472.00958000001</v>
      </c>
      <c r="C5" s="60">
        <v>184745.5</v>
      </c>
      <c r="D5" s="28">
        <f t="shared" ref="D5:D13" si="0">(B5-C5)/C5*100</f>
        <v>0.93453403736492235</v>
      </c>
      <c r="E5" s="56">
        <v>26239.475709999999</v>
      </c>
      <c r="F5" s="60">
        <v>34034.049999999996</v>
      </c>
      <c r="G5" s="41">
        <f>(E5-F5)/F5*100</f>
        <v>-22.902282537635095</v>
      </c>
      <c r="H5" s="56"/>
      <c r="I5" s="60"/>
      <c r="J5" s="28"/>
      <c r="K5" s="56">
        <v>313.43</v>
      </c>
      <c r="L5" s="61">
        <v>386.28999999999996</v>
      </c>
      <c r="M5" s="28">
        <f>(K5-L5)/L5*100</f>
        <v>-18.861477128582145</v>
      </c>
      <c r="N5" s="56">
        <v>3628.92</v>
      </c>
      <c r="O5" s="55">
        <v>2514.23</v>
      </c>
      <c r="P5" s="64">
        <f t="shared" ref="P5:P12" si="1">B5+E5+H5+K5+N5</f>
        <v>216653.83529000002</v>
      </c>
      <c r="Q5" s="9">
        <f t="shared" ref="Q5:Q13" si="2">(P5-C5-F5-I5-L5-O5)/(C5+F5+I5+L5)*100</f>
        <v>-2.2933476813722335</v>
      </c>
      <c r="R5" s="2"/>
      <c r="S5" s="2"/>
      <c r="T5" s="2"/>
      <c r="U5" s="2"/>
      <c r="V5" s="2"/>
      <c r="W5" s="2"/>
    </row>
    <row r="6" spans="1:23" ht="18" customHeight="1" x14ac:dyDescent="0.2">
      <c r="A6" s="27" t="s">
        <v>2</v>
      </c>
      <c r="B6" s="57">
        <v>86510.182919999992</v>
      </c>
      <c r="C6" s="61">
        <v>75889.220000000016</v>
      </c>
      <c r="D6" s="28">
        <f t="shared" si="0"/>
        <v>13.995351276505378</v>
      </c>
      <c r="E6" s="57">
        <v>5700.0018499999996</v>
      </c>
      <c r="F6" s="61">
        <v>7855.59</v>
      </c>
      <c r="G6" s="29">
        <f>(E6-F6)/F6*100</f>
        <v>-27.440181450406659</v>
      </c>
      <c r="H6" s="57">
        <v>631.69000000000005</v>
      </c>
      <c r="I6" s="61">
        <v>361.25</v>
      </c>
      <c r="J6" s="28">
        <f>(H6-I6)/I6*100</f>
        <v>74.862283737024242</v>
      </c>
      <c r="K6" s="57">
        <v>0</v>
      </c>
      <c r="L6" s="61">
        <v>4.01</v>
      </c>
      <c r="M6" s="28">
        <f>(K6-L6)/L6*100</f>
        <v>-100</v>
      </c>
      <c r="N6" s="57">
        <v>0</v>
      </c>
      <c r="O6" s="42"/>
      <c r="P6" s="65">
        <f t="shared" si="1"/>
        <v>92841.874769999995</v>
      </c>
      <c r="Q6" s="9">
        <f t="shared" si="2"/>
        <v>10.381402333870343</v>
      </c>
      <c r="R6" s="2"/>
      <c r="S6" s="2"/>
      <c r="T6" s="2"/>
      <c r="U6" s="2"/>
      <c r="V6" s="2"/>
      <c r="W6" s="2"/>
    </row>
    <row r="7" spans="1:23" ht="18" customHeight="1" x14ac:dyDescent="0.2">
      <c r="A7" s="30" t="s">
        <v>9</v>
      </c>
      <c r="B7" s="58">
        <f>B5+B6</f>
        <v>272982.1925</v>
      </c>
      <c r="C7" s="62">
        <f>C5+C6</f>
        <v>260634.72000000003</v>
      </c>
      <c r="D7" s="31">
        <f t="shared" si="0"/>
        <v>4.7374626450382253</v>
      </c>
      <c r="E7" s="58">
        <f>E5+E6</f>
        <v>31939.477559999999</v>
      </c>
      <c r="F7" s="62">
        <f>F5+F6</f>
        <v>41889.64</v>
      </c>
      <c r="G7" s="24">
        <f>(E7-F7)/F7*100</f>
        <v>-23.753277516827552</v>
      </c>
      <c r="H7" s="58">
        <f>H5+H6</f>
        <v>631.69000000000005</v>
      </c>
      <c r="I7" s="62">
        <f>I5+I6</f>
        <v>361.25</v>
      </c>
      <c r="J7" s="31">
        <f>(H7-I7)/I7*100</f>
        <v>74.862283737024242</v>
      </c>
      <c r="K7" s="58">
        <f>K5+K6</f>
        <v>313.43</v>
      </c>
      <c r="L7" s="62">
        <f>L5+L6</f>
        <v>390.29999999999995</v>
      </c>
      <c r="M7" s="31">
        <f>(K7-L7)/L7*100</f>
        <v>-19.695106328465272</v>
      </c>
      <c r="N7" s="58">
        <f>N5+N6</f>
        <v>3628.92</v>
      </c>
      <c r="O7" s="43">
        <f>O5+O6</f>
        <v>2514.23</v>
      </c>
      <c r="P7" s="66">
        <f t="shared" si="1"/>
        <v>309495.71006000001</v>
      </c>
      <c r="Q7" s="14">
        <f t="shared" si="2"/>
        <v>1.221847808485673</v>
      </c>
      <c r="R7" s="2"/>
      <c r="S7" s="2"/>
      <c r="T7" s="2"/>
      <c r="U7" s="2"/>
      <c r="V7" s="2"/>
      <c r="W7" s="2"/>
    </row>
    <row r="8" spans="1:23" ht="18" customHeight="1" x14ac:dyDescent="0.2">
      <c r="A8" s="27" t="s">
        <v>0</v>
      </c>
      <c r="B8" s="57">
        <v>84028</v>
      </c>
      <c r="C8" s="61">
        <v>78479.429999999993</v>
      </c>
      <c r="D8" s="28">
        <f t="shared" si="0"/>
        <v>7.0700946732156531</v>
      </c>
      <c r="E8" s="57"/>
      <c r="F8" s="61"/>
      <c r="G8" s="29"/>
      <c r="H8" s="57"/>
      <c r="I8" s="61"/>
      <c r="J8" s="28"/>
      <c r="K8" s="57"/>
      <c r="L8" s="61"/>
      <c r="M8" s="28"/>
      <c r="N8" s="57"/>
      <c r="O8" s="42"/>
      <c r="P8" s="65">
        <f t="shared" si="1"/>
        <v>84028</v>
      </c>
      <c r="Q8" s="9">
        <f t="shared" si="2"/>
        <v>7.0700946732156531</v>
      </c>
      <c r="R8" s="2"/>
      <c r="S8" s="22"/>
      <c r="T8" s="2"/>
      <c r="U8" s="2"/>
      <c r="V8" s="2"/>
      <c r="W8" s="2"/>
    </row>
    <row r="9" spans="1:23" ht="18" customHeight="1" x14ac:dyDescent="0.2">
      <c r="A9" s="30" t="s">
        <v>14</v>
      </c>
      <c r="B9" s="58">
        <f>B7+B8</f>
        <v>357010.1925</v>
      </c>
      <c r="C9" s="62">
        <f>C7+C8</f>
        <v>339114.15</v>
      </c>
      <c r="D9" s="31">
        <f t="shared" si="0"/>
        <v>5.2772915845593529</v>
      </c>
      <c r="E9" s="58">
        <f>E7+E8</f>
        <v>31939.477559999999</v>
      </c>
      <c r="F9" s="62">
        <f>F7+F8</f>
        <v>41889.64</v>
      </c>
      <c r="G9" s="24">
        <f>(E9-F9)/F9*100</f>
        <v>-23.753277516827552</v>
      </c>
      <c r="H9" s="58">
        <f>H7+H8</f>
        <v>631.69000000000005</v>
      </c>
      <c r="I9" s="62">
        <f>I7+I8</f>
        <v>361.25</v>
      </c>
      <c r="J9" s="31">
        <f>(H9-I9)/I9*100</f>
        <v>74.862283737024242</v>
      </c>
      <c r="K9" s="58">
        <f>K7+K8</f>
        <v>313.43</v>
      </c>
      <c r="L9" s="62">
        <f>L7+L8</f>
        <v>390.29999999999995</v>
      </c>
      <c r="M9" s="31">
        <f>(K9-L9)/L9*100</f>
        <v>-19.695106328465272</v>
      </c>
      <c r="N9" s="58">
        <f>N7+N8</f>
        <v>3628.92</v>
      </c>
      <c r="O9" s="43">
        <f>O7+O8</f>
        <v>2514.23</v>
      </c>
      <c r="P9" s="66">
        <f>B9+E9+H9+K9+N9</f>
        <v>393523.71006000001</v>
      </c>
      <c r="Q9" s="14">
        <f t="shared" si="2"/>
        <v>2.4241023216597286</v>
      </c>
      <c r="R9" s="2"/>
      <c r="S9" s="3"/>
      <c r="T9" s="2"/>
      <c r="U9" s="2"/>
      <c r="V9" s="2"/>
      <c r="W9" s="2"/>
    </row>
    <row r="10" spans="1:23" ht="18" customHeight="1" x14ac:dyDescent="0.2">
      <c r="A10" s="27" t="s">
        <v>10</v>
      </c>
      <c r="B10" s="57">
        <v>50528.678530000005</v>
      </c>
      <c r="C10" s="61">
        <v>45599.94</v>
      </c>
      <c r="D10" s="28">
        <f t="shared" si="0"/>
        <v>10.808651349102657</v>
      </c>
      <c r="E10" s="57">
        <v>5767.6657699999996</v>
      </c>
      <c r="F10" s="61">
        <v>7245.56</v>
      </c>
      <c r="G10" s="29">
        <f>(E10-F10)/F10*100</f>
        <v>-20.39723955084218</v>
      </c>
      <c r="H10" s="57">
        <v>1272.57</v>
      </c>
      <c r="I10" s="61">
        <v>1084.1500000000001</v>
      </c>
      <c r="J10" s="28">
        <f>(H10-I10)/I10*100</f>
        <v>17.379513904902442</v>
      </c>
      <c r="K10" s="57">
        <v>0</v>
      </c>
      <c r="L10" s="61">
        <v>70.89</v>
      </c>
      <c r="M10" s="28">
        <f>(K10-L10)/L10*100</f>
        <v>-100</v>
      </c>
      <c r="N10" s="57"/>
      <c r="O10" s="42"/>
      <c r="P10" s="65">
        <f>B10+E10+H10+K10+N10</f>
        <v>57568.914300000004</v>
      </c>
      <c r="Q10" s="9">
        <f t="shared" si="2"/>
        <v>6.6080344752108058</v>
      </c>
      <c r="R10" s="2"/>
      <c r="S10" s="20"/>
      <c r="T10" s="2"/>
      <c r="U10" s="2"/>
      <c r="V10" s="2"/>
      <c r="W10" s="2"/>
    </row>
    <row r="11" spans="1:23" ht="18" customHeight="1" x14ac:dyDescent="0.2">
      <c r="A11" s="27" t="s">
        <v>1</v>
      </c>
      <c r="B11" s="57">
        <v>42697.62412</v>
      </c>
      <c r="C11" s="61">
        <v>38070.97</v>
      </c>
      <c r="D11" s="28">
        <f t="shared" si="0"/>
        <v>12.152708796229776</v>
      </c>
      <c r="E11" s="57">
        <v>0.91920000000000002</v>
      </c>
      <c r="F11" s="61">
        <v>11.52</v>
      </c>
      <c r="G11" s="29">
        <f>(E11-F11)/F11*100</f>
        <v>-92.020833333333329</v>
      </c>
      <c r="H11" s="57"/>
      <c r="I11" s="61"/>
      <c r="J11" s="28"/>
      <c r="K11" s="57"/>
      <c r="L11" s="61"/>
      <c r="M11" s="28"/>
      <c r="N11" s="57"/>
      <c r="O11" s="42"/>
      <c r="P11" s="65">
        <f>B11+E11+H11+K11+N11</f>
        <v>42698.543319999997</v>
      </c>
      <c r="Q11" s="9">
        <f t="shared" si="2"/>
        <v>12.121196171783923</v>
      </c>
      <c r="R11" s="2"/>
      <c r="S11" s="20"/>
      <c r="T11" s="2"/>
      <c r="U11" s="2"/>
      <c r="V11" s="2"/>
      <c r="W11" s="2"/>
    </row>
    <row r="12" spans="1:23" ht="18" customHeight="1" x14ac:dyDescent="0.2">
      <c r="A12" s="30" t="s">
        <v>11</v>
      </c>
      <c r="B12" s="59">
        <f>B10+B11</f>
        <v>93226.302649999998</v>
      </c>
      <c r="C12" s="63">
        <f>C10+C11</f>
        <v>83670.91</v>
      </c>
      <c r="D12" s="32">
        <f t="shared" si="0"/>
        <v>11.420208827655864</v>
      </c>
      <c r="E12" s="59">
        <f>E10+E11</f>
        <v>5768.5849699999999</v>
      </c>
      <c r="F12" s="63">
        <f>F10+F11</f>
        <v>7257.0800000000008</v>
      </c>
      <c r="G12" s="33">
        <f>(E12-F12)/F12*100</f>
        <v>-20.510935941177454</v>
      </c>
      <c r="H12" s="59">
        <f>H10+H11</f>
        <v>1272.57</v>
      </c>
      <c r="I12" s="63">
        <f>I10+I11</f>
        <v>1084.1500000000001</v>
      </c>
      <c r="J12" s="33">
        <f>(H12-I12)/I12*100</f>
        <v>17.379513904902442</v>
      </c>
      <c r="K12" s="59">
        <f>K10+K11</f>
        <v>0</v>
      </c>
      <c r="L12" s="63">
        <f>L10+L11</f>
        <v>70.89</v>
      </c>
      <c r="M12" s="32">
        <f>M10+M11</f>
        <v>-100</v>
      </c>
      <c r="N12" s="59"/>
      <c r="O12" s="44"/>
      <c r="P12" s="67">
        <f t="shared" si="1"/>
        <v>100267.45762</v>
      </c>
      <c r="Q12" s="36">
        <f t="shared" si="2"/>
        <v>8.888095472097298</v>
      </c>
      <c r="R12" s="2"/>
      <c r="S12" s="20"/>
      <c r="T12" s="2"/>
      <c r="U12" s="2"/>
      <c r="V12" s="2"/>
      <c r="W12" s="2"/>
    </row>
    <row r="13" spans="1:23" ht="18" customHeight="1" thickBot="1" x14ac:dyDescent="0.25">
      <c r="A13" s="34" t="s">
        <v>6</v>
      </c>
      <c r="B13" s="45">
        <f>B9+B12</f>
        <v>450236.49514999997</v>
      </c>
      <c r="C13" s="54">
        <f>C9+C12</f>
        <v>422785.06000000006</v>
      </c>
      <c r="D13" s="35">
        <f t="shared" si="0"/>
        <v>6.493000284825559</v>
      </c>
      <c r="E13" s="45">
        <f>E9+E12</f>
        <v>37708.062529999996</v>
      </c>
      <c r="F13" s="53">
        <f>F9+F12</f>
        <v>49146.720000000001</v>
      </c>
      <c r="G13" s="35">
        <f>(E13-F13)/F13*100</f>
        <v>-23.274508390386998</v>
      </c>
      <c r="H13" s="45">
        <f>H9+H12</f>
        <v>1904.26</v>
      </c>
      <c r="I13" s="52">
        <f>I9+I12</f>
        <v>1445.4</v>
      </c>
      <c r="J13" s="35">
        <f>(H13-I13)/I13*100</f>
        <v>31.746229417462285</v>
      </c>
      <c r="K13" s="45">
        <f>K9+K12</f>
        <v>313.43</v>
      </c>
      <c r="L13" s="52">
        <f>L9+L12</f>
        <v>461.18999999999994</v>
      </c>
      <c r="M13" s="35">
        <f>(K13-L13)/L13*100</f>
        <v>-32.038856002948883</v>
      </c>
      <c r="N13" s="45">
        <f>N9+N12</f>
        <v>3628.92</v>
      </c>
      <c r="O13" s="52">
        <f>O9+O12</f>
        <v>2514.23</v>
      </c>
      <c r="P13" s="38">
        <f>P9+P12</f>
        <v>493791.16768000001</v>
      </c>
      <c r="Q13" s="38">
        <f t="shared" si="2"/>
        <v>3.6802776609247481</v>
      </c>
      <c r="R13" s="2"/>
      <c r="S13" s="3"/>
      <c r="T13" s="2"/>
      <c r="U13" s="2"/>
      <c r="V13" s="2"/>
      <c r="W13" s="2"/>
    </row>
    <row r="14" spans="1:23" s="4" customFormat="1" ht="18" customHeight="1" x14ac:dyDescent="0.2">
      <c r="A14" s="47" t="s">
        <v>16</v>
      </c>
      <c r="B14" s="10"/>
      <c r="C14" s="10"/>
      <c r="D14" s="11"/>
      <c r="E14" s="10"/>
      <c r="F14" s="10"/>
      <c r="G14" s="11"/>
      <c r="H14" s="11"/>
      <c r="I14" s="11"/>
      <c r="J14" s="11"/>
      <c r="K14" s="11"/>
      <c r="L14" s="11"/>
      <c r="M14" s="11"/>
      <c r="N14" s="11"/>
      <c r="O14" s="11"/>
      <c r="P14" s="10"/>
      <c r="Q14" s="12"/>
      <c r="R14" s="5"/>
      <c r="S14" s="21"/>
      <c r="T14" s="5"/>
      <c r="U14" s="5"/>
      <c r="V14" s="5"/>
      <c r="W14" s="5"/>
    </row>
    <row r="15" spans="1:23" x14ac:dyDescent="0.2">
      <c r="A15" s="13"/>
      <c r="B15" s="2"/>
      <c r="C15" s="2"/>
      <c r="D15" s="7"/>
      <c r="E15" s="23"/>
      <c r="F15" s="7"/>
      <c r="G15" s="3"/>
      <c r="H15" s="2"/>
      <c r="P15" s="23"/>
      <c r="R15" s="2"/>
      <c r="S15" s="20"/>
      <c r="T15" s="2"/>
      <c r="U15" s="3"/>
      <c r="V15" s="3"/>
    </row>
    <row r="16" spans="1:23" x14ac:dyDescent="0.2">
      <c r="A16" s="2"/>
      <c r="B16" s="16"/>
      <c r="C16" s="16"/>
      <c r="D16" s="2"/>
      <c r="E16" s="16"/>
      <c r="F16" s="16"/>
      <c r="O16" s="3"/>
      <c r="P16" s="3"/>
      <c r="S16" s="20"/>
      <c r="T16" s="3"/>
      <c r="U16" s="3"/>
      <c r="V16" s="3"/>
    </row>
    <row r="17" spans="1:22" ht="15.75" x14ac:dyDescent="0.2">
      <c r="A17" s="15" t="s">
        <v>19</v>
      </c>
      <c r="B17" s="2"/>
      <c r="C17" s="3"/>
      <c r="D17" s="3"/>
      <c r="E17" s="16"/>
      <c r="F17" s="2"/>
      <c r="G17" s="2"/>
      <c r="H17" s="2"/>
      <c r="I17" s="2"/>
      <c r="J17" s="2"/>
      <c r="K17" s="2"/>
      <c r="L17" s="2"/>
      <c r="M17" s="2"/>
      <c r="N17" s="2"/>
      <c r="O17" s="2"/>
      <c r="P17" s="3"/>
      <c r="R17" s="2"/>
      <c r="S17" s="20"/>
      <c r="T17" s="3"/>
      <c r="U17" s="3"/>
      <c r="V17" s="3"/>
    </row>
    <row r="18" spans="1:22" x14ac:dyDescent="0.2">
      <c r="B18" s="2"/>
      <c r="C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T18" s="2"/>
      <c r="U18" s="2"/>
      <c r="V18" s="2"/>
    </row>
    <row r="19" spans="1:22" ht="18" customHeight="1" x14ac:dyDescent="0.2">
      <c r="B19" s="18" t="s">
        <v>20</v>
      </c>
      <c r="C19" s="17">
        <f>P5/$P$13</f>
        <v>0.43875599538953669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22" ht="18" customHeight="1" x14ac:dyDescent="0.2">
      <c r="B20" s="18" t="s">
        <v>12</v>
      </c>
      <c r="C20" s="17">
        <f>P8/$P$13</f>
        <v>0.17016910285129708</v>
      </c>
      <c r="E20" s="3"/>
      <c r="F20" s="3"/>
    </row>
    <row r="21" spans="1:22" ht="18" customHeight="1" x14ac:dyDescent="0.2">
      <c r="B21" s="18" t="s">
        <v>15</v>
      </c>
      <c r="C21" s="17">
        <f>P6/$P$13</f>
        <v>0.18801850022187094</v>
      </c>
      <c r="R21" s="6"/>
    </row>
    <row r="22" spans="1:22" ht="18" customHeight="1" x14ac:dyDescent="0.2">
      <c r="B22" s="18" t="s">
        <v>4</v>
      </c>
      <c r="C22" s="17">
        <f>P10/$P$13</f>
        <v>0.11658554884745807</v>
      </c>
      <c r="G22" s="3"/>
      <c r="H22" s="3"/>
      <c r="I22" s="3"/>
      <c r="J22" s="3"/>
      <c r="K22" s="3"/>
      <c r="L22" s="3"/>
      <c r="M22" s="3"/>
      <c r="N22" s="3"/>
      <c r="O22" s="3"/>
    </row>
    <row r="23" spans="1:22" ht="18" customHeight="1" x14ac:dyDescent="0.2">
      <c r="B23" s="18" t="s">
        <v>3</v>
      </c>
      <c r="C23" s="17">
        <f>P11/$P$13</f>
        <v>8.647085268983723E-2</v>
      </c>
    </row>
    <row r="26" spans="1:22" ht="15.75" x14ac:dyDescent="0.25">
      <c r="A26" s="68" t="s">
        <v>23</v>
      </c>
      <c r="B26" s="68"/>
    </row>
    <row r="27" spans="1:22" x14ac:dyDescent="0.2">
      <c r="G27" s="3"/>
      <c r="H27" s="3"/>
      <c r="I27" s="3"/>
      <c r="J27" s="3"/>
      <c r="K27" s="3"/>
      <c r="L27" s="3"/>
      <c r="M27" s="3"/>
      <c r="N27" s="3"/>
      <c r="O27" s="3"/>
    </row>
  </sheetData>
  <mergeCells count="8">
    <mergeCell ref="A26:B26"/>
    <mergeCell ref="A3:A4"/>
    <mergeCell ref="P3:Q3"/>
    <mergeCell ref="B3:D3"/>
    <mergeCell ref="E3:G3"/>
    <mergeCell ref="H3:J3"/>
    <mergeCell ref="K3:M3"/>
    <mergeCell ref="N3:O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  <ignoredErrors>
    <ignoredError sqref="D12:D13 G12:G13 J12:J13 M13 D9 G9 J9 D7 G7 J7 M7 M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BF3C9-B350-447D-A3D6-41CCD28CBFB4}"/>
</file>

<file path=customXml/itemProps2.xml><?xml version="1.0" encoding="utf-8"?>
<ds:datastoreItem xmlns:ds="http://schemas.openxmlformats.org/officeDocument/2006/customXml" ds:itemID="{13F543D8-FF75-4CAC-8D97-114000528D73}"/>
</file>

<file path=customXml/itemProps3.xml><?xml version="1.0" encoding="utf-8"?>
<ds:datastoreItem xmlns:ds="http://schemas.openxmlformats.org/officeDocument/2006/customXml" ds:itemID="{ABCDFF47-D75E-4CD8-B937-C0DFA6C22E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6a</vt:lpstr>
      <vt:lpstr>6b</vt:lpstr>
      <vt:lpstr>'6a'!Area_de_impressao</vt:lpstr>
    </vt:vector>
  </TitlesOfParts>
  <Company>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Gustavo</cp:lastModifiedBy>
  <cp:lastPrinted>2011-04-12T12:06:52Z</cp:lastPrinted>
  <dcterms:created xsi:type="dcterms:W3CDTF">2000-01-12T11:46:11Z</dcterms:created>
  <dcterms:modified xsi:type="dcterms:W3CDTF">2012-10-07T19:06:44Z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