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35" i="1"/>
  <c r="I30"/>
  <c r="I29"/>
  <c r="I31" s="1"/>
  <c r="I27"/>
  <c r="F23"/>
  <c r="I32" s="1"/>
  <c r="I34" s="1"/>
  <c r="B23"/>
  <c r="I19"/>
  <c r="I18"/>
  <c r="D18"/>
  <c r="I16"/>
  <c r="I14"/>
  <c r="I21" s="1"/>
  <c r="E10"/>
  <c r="K8"/>
  <c r="L26" s="1"/>
  <c r="F8"/>
  <c r="B9" s="1"/>
  <c r="K7"/>
  <c r="K9" s="1"/>
  <c r="B6"/>
  <c r="K5"/>
  <c r="B4"/>
  <c r="L25" l="1"/>
  <c r="L30" s="1"/>
  <c r="B11"/>
  <c r="I20"/>
  <c r="I23" s="1"/>
  <c r="B8"/>
  <c r="K10"/>
  <c r="K12" s="1"/>
</calcChain>
</file>

<file path=xl/sharedStrings.xml><?xml version="1.0" encoding="utf-8"?>
<sst xmlns="http://schemas.openxmlformats.org/spreadsheetml/2006/main" count="50" uniqueCount="29">
  <si>
    <t>Balanço de Energia - GWh</t>
  </si>
  <si>
    <t>Sistema Interligado Nacional</t>
  </si>
  <si>
    <t>Carga :</t>
  </si>
  <si>
    <t>Produção</t>
  </si>
  <si>
    <t>NORTE</t>
  </si>
  <si>
    <t>NORDESTE</t>
  </si>
  <si>
    <t>Hidro :</t>
  </si>
  <si>
    <t>Termo :</t>
  </si>
  <si>
    <t>Total :</t>
  </si>
  <si>
    <t>Termo/Eólica/Bio :</t>
  </si>
  <si>
    <t>Transf. Para</t>
  </si>
  <si>
    <t>outras regiões</t>
  </si>
  <si>
    <t>Recebimento de</t>
  </si>
  <si>
    <t>% da carga</t>
  </si>
  <si>
    <t>SUDESTE + C. OESTE</t>
  </si>
  <si>
    <t>Produção p/ Brasil.</t>
  </si>
  <si>
    <t>ITAIPU</t>
  </si>
  <si>
    <t>50 Hz</t>
  </si>
  <si>
    <t>60 Hz</t>
  </si>
  <si>
    <t>% da produção</t>
  </si>
  <si>
    <t>Hidro</t>
  </si>
  <si>
    <t>SUL</t>
  </si>
  <si>
    <t>Termo</t>
  </si>
  <si>
    <t>Eólica</t>
  </si>
  <si>
    <t>Bionassa</t>
  </si>
  <si>
    <t>Outros</t>
  </si>
  <si>
    <t>Termo/Eólica :</t>
  </si>
  <si>
    <t>Total</t>
  </si>
  <si>
    <t>INTERCÂMBIO INTERNACIONAL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</si>
</sst>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b/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4" fontId="5" fillId="0" borderId="0" xfId="0" applyNumberFormat="1" applyFont="1"/>
    <xf numFmtId="4" fontId="0" fillId="0" borderId="0" xfId="0" applyNumberFormat="1"/>
    <xf numFmtId="43" fontId="0" fillId="0" borderId="0" xfId="0" applyNumberFormat="1"/>
    <xf numFmtId="164" fontId="0" fillId="0" borderId="0" xfId="0" applyNumberFormat="1"/>
    <xf numFmtId="0" fontId="0" fillId="2" borderId="1" xfId="0" applyFill="1" applyBorder="1"/>
    <xf numFmtId="43" fontId="6" fillId="2" borderId="2" xfId="1" applyFont="1" applyFill="1" applyBorder="1"/>
    <xf numFmtId="165" fontId="0" fillId="0" borderId="0" xfId="0" applyNumberFormat="1"/>
    <xf numFmtId="0" fontId="0" fillId="2" borderId="3" xfId="0" applyFill="1" applyBorder="1"/>
    <xf numFmtId="43" fontId="6" fillId="3" borderId="4" xfId="1" applyFont="1" applyFill="1" applyBorder="1"/>
    <xf numFmtId="2" fontId="0" fillId="0" borderId="0" xfId="0" applyNumberFormat="1"/>
    <xf numFmtId="43" fontId="6" fillId="2" borderId="4" xfId="1" applyFont="1" applyFill="1" applyBorder="1"/>
    <xf numFmtId="43" fontId="5" fillId="0" borderId="0" xfId="1" applyFont="1" applyAlignment="1">
      <alignment vertical="center"/>
    </xf>
    <xf numFmtId="0" fontId="7" fillId="0" borderId="12" xfId="0" applyFont="1" applyBorder="1" applyAlignment="1"/>
    <xf numFmtId="0" fontId="0" fillId="2" borderId="14" xfId="0" applyFill="1" applyBorder="1"/>
    <xf numFmtId="43" fontId="6" fillId="2" borderId="10" xfId="1" applyFont="1" applyFill="1" applyBorder="1"/>
    <xf numFmtId="43" fontId="0" fillId="0" borderId="0" xfId="1" applyFont="1"/>
    <xf numFmtId="0" fontId="7" fillId="0" borderId="15" xfId="0" applyFont="1" applyFill="1" applyBorder="1" applyAlignment="1">
      <alignment vertical="center"/>
    </xf>
    <xf numFmtId="43" fontId="5" fillId="0" borderId="0" xfId="1" applyFont="1" applyAlignment="1">
      <alignment horizontal="center" vertical="center"/>
    </xf>
    <xf numFmtId="0" fontId="7" fillId="0" borderId="18" xfId="0" applyFont="1" applyFill="1" applyBorder="1" applyAlignment="1">
      <alignment horizontal="right" vertical="center"/>
    </xf>
    <xf numFmtId="165" fontId="5" fillId="0" borderId="19" xfId="2" applyNumberFormat="1" applyFont="1" applyBorder="1" applyAlignment="1">
      <alignment vertical="center"/>
    </xf>
    <xf numFmtId="0" fontId="0" fillId="2" borderId="2" xfId="0" applyFill="1" applyBorder="1"/>
    <xf numFmtId="43" fontId="6" fillId="2" borderId="2" xfId="1" quotePrefix="1" applyFont="1" applyFill="1" applyBorder="1" applyAlignment="1">
      <alignment horizontal="right"/>
    </xf>
    <xf numFmtId="0" fontId="0" fillId="2" borderId="4" xfId="0" applyFill="1" applyBorder="1"/>
    <xf numFmtId="4" fontId="4" fillId="0" borderId="0" xfId="0" applyNumberFormat="1" applyFont="1"/>
    <xf numFmtId="165" fontId="9" fillId="0" borderId="0" xfId="0" applyNumberFormat="1" applyFont="1"/>
    <xf numFmtId="0" fontId="9" fillId="0" borderId="0" xfId="0" applyFont="1"/>
    <xf numFmtId="165" fontId="4" fillId="0" borderId="0" xfId="0" applyNumberFormat="1" applyFont="1"/>
    <xf numFmtId="0" fontId="4" fillId="0" borderId="0" xfId="0" applyFont="1"/>
    <xf numFmtId="0" fontId="0" fillId="2" borderId="20" xfId="0" applyFill="1" applyBorder="1"/>
    <xf numFmtId="0" fontId="5" fillId="0" borderId="0" xfId="0" applyFont="1"/>
    <xf numFmtId="0" fontId="0" fillId="2" borderId="21" xfId="0" applyFill="1" applyBorder="1"/>
    <xf numFmtId="0" fontId="0" fillId="2" borderId="6" xfId="0" applyFill="1" applyBorder="1"/>
    <xf numFmtId="0" fontId="7" fillId="0" borderId="12" xfId="0" applyFont="1" applyBorder="1" applyAlignment="1">
      <alignment vertical="center"/>
    </xf>
    <xf numFmtId="43" fontId="4" fillId="2" borderId="14" xfId="1" applyFont="1" applyFill="1" applyBorder="1"/>
    <xf numFmtId="43" fontId="4" fillId="2" borderId="10" xfId="1" applyFont="1" applyFill="1" applyBorder="1"/>
    <xf numFmtId="0" fontId="10" fillId="0" borderId="0" xfId="0" applyFont="1"/>
    <xf numFmtId="43" fontId="4" fillId="2" borderId="2" xfId="1" applyFont="1" applyFill="1" applyBorder="1"/>
    <xf numFmtId="43" fontId="5" fillId="0" borderId="0" xfId="1" applyFont="1"/>
    <xf numFmtId="0" fontId="0" fillId="0" borderId="0" xfId="0" applyFill="1" applyBorder="1"/>
    <xf numFmtId="4" fontId="11" fillId="0" borderId="6" xfId="0" applyNumberFormat="1" applyFont="1" applyFill="1" applyBorder="1"/>
    <xf numFmtId="0" fontId="12" fillId="5" borderId="22" xfId="0" applyFont="1" applyFill="1" applyBorder="1"/>
    <xf numFmtId="0" fontId="12" fillId="6" borderId="22" xfId="0" applyFont="1" applyFill="1" applyBorder="1"/>
    <xf numFmtId="0" fontId="13" fillId="0" borderId="0" xfId="0" applyFont="1" applyFill="1" applyBorder="1"/>
    <xf numFmtId="43" fontId="6" fillId="0" borderId="4" xfId="1" applyFont="1" applyFill="1" applyBorder="1"/>
    <xf numFmtId="43" fontId="12" fillId="5" borderId="23" xfId="1" applyNumberFormat="1" applyFont="1" applyFill="1" applyBorder="1"/>
    <xf numFmtId="0" fontId="12" fillId="6" borderId="23" xfId="0" applyFont="1" applyFill="1" applyBorder="1"/>
    <xf numFmtId="43" fontId="6" fillId="2" borderId="24" xfId="1" applyFont="1" applyFill="1" applyBorder="1"/>
    <xf numFmtId="43" fontId="6" fillId="3" borderId="0" xfId="1" applyFont="1" applyFill="1" applyBorder="1"/>
    <xf numFmtId="43" fontId="6" fillId="2" borderId="0" xfId="1" applyFont="1" applyFill="1" applyBorder="1"/>
    <xf numFmtId="43" fontId="14" fillId="5" borderId="23" xfId="1" applyNumberFormat="1" applyFont="1" applyFill="1" applyBorder="1"/>
    <xf numFmtId="4" fontId="14" fillId="6" borderId="23" xfId="0" applyNumberFormat="1" applyFont="1" applyFill="1" applyBorder="1"/>
    <xf numFmtId="43" fontId="6" fillId="2" borderId="9" xfId="1" applyFont="1" applyFill="1" applyBorder="1"/>
    <xf numFmtId="0" fontId="0" fillId="0" borderId="0" xfId="0" applyFill="1"/>
    <xf numFmtId="43" fontId="12" fillId="5" borderId="25" xfId="1" applyFont="1" applyFill="1" applyBorder="1"/>
    <xf numFmtId="4" fontId="12" fillId="6" borderId="25" xfId="0" applyNumberFormat="1" applyFont="1" applyFill="1" applyBorder="1"/>
    <xf numFmtId="43" fontId="15" fillId="0" borderId="0" xfId="1" applyFont="1" applyFill="1"/>
    <xf numFmtId="43" fontId="5" fillId="0" borderId="0" xfId="1" quotePrefix="1" applyFont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204107</xdr:colOff>
      <xdr:row>4</xdr:row>
      <xdr:rowOff>0</xdr:rowOff>
    </xdr:from>
    <xdr:to>
      <xdr:col>6</xdr:col>
      <xdr:colOff>602354</xdr:colOff>
      <xdr:row>5</xdr:row>
      <xdr:rowOff>137685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701143" y="802821"/>
          <a:ext cx="2085532" cy="341793"/>
        </a:xfrm>
        <a:prstGeom prst="rightArrow">
          <a:avLst>
            <a:gd name="adj1" fmla="val 50000"/>
            <a:gd name="adj2" fmla="val 14948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231321</xdr:colOff>
      <xdr:row>9</xdr:row>
      <xdr:rowOff>40822</xdr:rowOff>
    </xdr:from>
    <xdr:to>
      <xdr:col>4</xdr:col>
      <xdr:colOff>528679</xdr:colOff>
      <xdr:row>13</xdr:row>
      <xdr:rowOff>150664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 rot="16200000" flipH="1" flipV="1">
          <a:off x="2985275" y="1681975"/>
          <a:ext cx="885449" cy="1195430"/>
        </a:xfrm>
        <a:custGeom>
          <a:avLst/>
          <a:gdLst>
            <a:gd name="G0" fmla="+- 10974 0 0"/>
            <a:gd name="G1" fmla="+- 18514 0 0"/>
            <a:gd name="G2" fmla="+- 7200 0 0"/>
            <a:gd name="G3" fmla="*/ 10974 1 2"/>
            <a:gd name="G4" fmla="+- G3 10800 0"/>
            <a:gd name="G5" fmla="+- 21600 10974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6287 w 21600"/>
            <a:gd name="T1" fmla="*/ 0 h 21600"/>
            <a:gd name="T2" fmla="*/ 10974 w 21600"/>
            <a:gd name="T3" fmla="*/ 7200 h 21600"/>
            <a:gd name="T4" fmla="*/ 0 w 21600"/>
            <a:gd name="T5" fmla="*/ 19002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6287" y="0"/>
              </a:moveTo>
              <a:lnTo>
                <a:pt x="10974" y="7200"/>
              </a:lnTo>
              <a:lnTo>
                <a:pt x="14060" y="7200"/>
              </a:lnTo>
              <a:lnTo>
                <a:pt x="14060" y="16404"/>
              </a:lnTo>
              <a:lnTo>
                <a:pt x="0" y="16404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272143</xdr:colOff>
      <xdr:row>14</xdr:row>
      <xdr:rowOff>54428</xdr:rowOff>
    </xdr:from>
    <xdr:to>
      <xdr:col>4</xdr:col>
      <xdr:colOff>353755</xdr:colOff>
      <xdr:row>18</xdr:row>
      <xdr:rowOff>63226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2258786" y="2816678"/>
          <a:ext cx="1592005" cy="811619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817 h 21600"/>
            <a:gd name="T14" fmla="*/ 18027 w 21600"/>
            <a:gd name="T15" fmla="*/ 934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4941" y="0"/>
              </a:lnTo>
              <a:lnTo>
                <a:pt x="14941" y="2817"/>
              </a:lnTo>
              <a:lnTo>
                <a:pt x="12427" y="2817"/>
              </a:lnTo>
              <a:cubicBezTo>
                <a:pt x="5564" y="2817"/>
                <a:pt x="0" y="6999"/>
                <a:pt x="0" y="12158"/>
              </a:cubicBezTo>
              <a:lnTo>
                <a:pt x="0" y="21600"/>
              </a:lnTo>
              <a:lnTo>
                <a:pt x="6668" y="21600"/>
              </a:lnTo>
              <a:lnTo>
                <a:pt x="6668" y="12158"/>
              </a:lnTo>
              <a:cubicBezTo>
                <a:pt x="6668" y="10602"/>
                <a:pt x="9246" y="9341"/>
                <a:pt x="12427" y="9341"/>
              </a:cubicBezTo>
              <a:lnTo>
                <a:pt x="14941" y="9341"/>
              </a:lnTo>
              <a:lnTo>
                <a:pt x="14941" y="12158"/>
              </a:lnTo>
              <a:close/>
            </a:path>
          </a:pathLst>
        </a:cu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353786</xdr:colOff>
      <xdr:row>18</xdr:row>
      <xdr:rowOff>1</xdr:rowOff>
    </xdr:from>
    <xdr:to>
      <xdr:col>5</xdr:col>
      <xdr:colOff>858611</xdr:colOff>
      <xdr:row>22</xdr:row>
      <xdr:rowOff>8797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 rot="10784448">
          <a:off x="4640036" y="3565072"/>
          <a:ext cx="504825" cy="811618"/>
        </a:xfrm>
        <a:prstGeom prst="upArrow">
          <a:avLst>
            <a:gd name="adj1" fmla="val 50000"/>
            <a:gd name="adj2" fmla="val 5101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217751</xdr:colOff>
      <xdr:row>13</xdr:row>
      <xdr:rowOff>107423</xdr:rowOff>
    </xdr:from>
    <xdr:to>
      <xdr:col>11</xdr:col>
      <xdr:colOff>271672</xdr:colOff>
      <xdr:row>17</xdr:row>
      <xdr:rowOff>24416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 rot="16204501" flipV="1">
          <a:off x="8382465" y="1943959"/>
          <a:ext cx="719814" cy="2190242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2912 h 21600"/>
            <a:gd name="T14" fmla="*/ 18227 w 21600"/>
            <a:gd name="T15" fmla="*/ 9246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5126" y="0"/>
              </a:lnTo>
              <a:lnTo>
                <a:pt x="15126" y="2912"/>
              </a:lnTo>
              <a:lnTo>
                <a:pt x="12427" y="2912"/>
              </a:lnTo>
              <a:cubicBezTo>
                <a:pt x="5564" y="2912"/>
                <a:pt x="0" y="7052"/>
                <a:pt x="0" y="12158"/>
              </a:cubicBezTo>
              <a:lnTo>
                <a:pt x="0" y="21600"/>
              </a:lnTo>
              <a:lnTo>
                <a:pt x="6474" y="21600"/>
              </a:lnTo>
              <a:lnTo>
                <a:pt x="6474" y="12158"/>
              </a:lnTo>
              <a:cubicBezTo>
                <a:pt x="6474" y="10550"/>
                <a:pt x="9139" y="9246"/>
                <a:pt x="12427" y="9246"/>
              </a:cubicBezTo>
              <a:lnTo>
                <a:pt x="15126" y="9246"/>
              </a:lnTo>
              <a:lnTo>
                <a:pt x="15126" y="12158"/>
              </a:lnTo>
              <a:close/>
            </a:path>
          </a:pathLst>
        </a:cu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40821</xdr:colOff>
      <xdr:row>29</xdr:row>
      <xdr:rowOff>54429</xdr:rowOff>
    </xdr:from>
    <xdr:to>
      <xdr:col>6</xdr:col>
      <xdr:colOff>66010</xdr:colOff>
      <xdr:row>33</xdr:row>
      <xdr:rowOff>119016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 rot="5400000" flipV="1">
          <a:off x="4368604" y="5795932"/>
          <a:ext cx="840194" cy="92326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5868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6058" y="0"/>
              </a:moveTo>
              <a:lnTo>
                <a:pt x="10515" y="7200"/>
              </a:lnTo>
              <a:lnTo>
                <a:pt x="13601" y="7200"/>
              </a:lnTo>
              <a:lnTo>
                <a:pt x="13601" y="15868"/>
              </a:lnTo>
              <a:lnTo>
                <a:pt x="0" y="15868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B11">
            <v>1079.25</v>
          </cell>
          <cell r="E11">
            <v>8504.24</v>
          </cell>
          <cell r="H11">
            <v>10187.379999999999</v>
          </cell>
        </row>
        <row r="21">
          <cell r="B21">
            <v>1365.35</v>
          </cell>
          <cell r="E21">
            <v>3167.64</v>
          </cell>
        </row>
      </sheetData>
      <sheetData sheetId="17">
        <row r="5">
          <cell r="B5">
            <v>179173.12</v>
          </cell>
          <cell r="E5">
            <v>18770.759999999998</v>
          </cell>
          <cell r="K5">
            <v>200.27</v>
          </cell>
          <cell r="N5">
            <v>1736.1</v>
          </cell>
        </row>
        <row r="6">
          <cell r="B6">
            <v>57781.919999999998</v>
          </cell>
          <cell r="E6">
            <v>6486.04</v>
          </cell>
          <cell r="H6">
            <v>389.36</v>
          </cell>
        </row>
        <row r="8">
          <cell r="B8">
            <v>84407.33</v>
          </cell>
        </row>
        <row r="10">
          <cell r="B10">
            <v>51874.43</v>
          </cell>
          <cell r="E10">
            <v>1859.69</v>
          </cell>
          <cell r="H10">
            <v>322.18</v>
          </cell>
          <cell r="K10">
            <v>131.4</v>
          </cell>
        </row>
        <row r="11">
          <cell r="B11">
            <v>41305.919999999998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I3">
            <v>272298.09999999998</v>
          </cell>
        </row>
        <row r="4">
          <cell r="I4">
            <v>73765.399999999994</v>
          </cell>
        </row>
        <row r="6">
          <cell r="I6">
            <v>65859.5</v>
          </cell>
        </row>
        <row r="7">
          <cell r="I7">
            <v>31436.3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70" zoomScaleNormal="70" workbookViewId="0">
      <selection activeCell="N18" sqref="N18"/>
    </sheetView>
  </sheetViews>
  <sheetFormatPr defaultRowHeight="15"/>
  <cols>
    <col min="1" max="1" width="15.85546875" customWidth="1"/>
    <col min="2" max="2" width="13.85546875" customWidth="1"/>
    <col min="4" max="4" width="13.42578125" customWidth="1"/>
    <col min="5" max="5" width="11.85546875" customWidth="1"/>
    <col min="6" max="6" width="13.42578125" customWidth="1"/>
    <col min="8" max="8" width="10.7109375" customWidth="1"/>
    <col min="9" max="9" width="13.5703125" customWidth="1"/>
    <col min="10" max="10" width="17.42578125" customWidth="1"/>
    <col min="11" max="11" width="14.7109375" customWidth="1"/>
    <col min="12" max="12" width="14.5703125" customWidth="1"/>
  </cols>
  <sheetData>
    <row r="1" spans="1:13" ht="15.75">
      <c r="A1" s="1" t="s">
        <v>0</v>
      </c>
      <c r="H1" s="79"/>
      <c r="I1" s="79"/>
      <c r="J1" s="79"/>
      <c r="K1" s="2"/>
    </row>
    <row r="2" spans="1:13">
      <c r="A2" t="s">
        <v>1</v>
      </c>
      <c r="E2" s="3"/>
      <c r="I2" s="4"/>
      <c r="J2" s="4"/>
    </row>
    <row r="3" spans="1:13" ht="15.75" thickBot="1">
      <c r="D3" s="5"/>
      <c r="J3" s="5"/>
      <c r="L3" s="6"/>
      <c r="M3" s="5"/>
    </row>
    <row r="4" spans="1:13" ht="15.75" thickBot="1">
      <c r="A4" s="7" t="s">
        <v>2</v>
      </c>
      <c r="B4" s="8">
        <f>'[1]80-82'!I7</f>
        <v>31436.3</v>
      </c>
      <c r="C4" s="9"/>
      <c r="E4" s="4"/>
      <c r="F4" s="6"/>
      <c r="L4" s="5"/>
    </row>
    <row r="5" spans="1:13" ht="15.75" thickBot="1">
      <c r="A5" s="10" t="s">
        <v>3</v>
      </c>
      <c r="B5" s="11"/>
      <c r="C5" s="80" t="s">
        <v>4</v>
      </c>
      <c r="D5" s="69"/>
      <c r="H5" s="68" t="s">
        <v>5</v>
      </c>
      <c r="I5" s="69"/>
      <c r="J5" s="7" t="s">
        <v>2</v>
      </c>
      <c r="K5" s="8">
        <f>'[1]80-82'!I6</f>
        <v>65859.5</v>
      </c>
      <c r="L5" s="9"/>
      <c r="M5" s="12"/>
    </row>
    <row r="6" spans="1:13">
      <c r="A6" s="10" t="s">
        <v>6</v>
      </c>
      <c r="B6" s="13">
        <f>'[1]54-56'!B11</f>
        <v>41305.919999999998</v>
      </c>
      <c r="C6" s="81"/>
      <c r="D6" s="66"/>
      <c r="H6" s="70"/>
      <c r="I6" s="66"/>
      <c r="J6" s="10" t="s">
        <v>3</v>
      </c>
      <c r="K6" s="11"/>
      <c r="M6" s="12"/>
    </row>
    <row r="7" spans="1:13">
      <c r="A7" s="10" t="s">
        <v>7</v>
      </c>
      <c r="B7" s="13">
        <v>0</v>
      </c>
      <c r="C7" s="81"/>
      <c r="D7" s="66"/>
      <c r="H7" s="70"/>
      <c r="I7" s="66"/>
      <c r="J7" s="10" t="s">
        <v>6</v>
      </c>
      <c r="K7" s="13">
        <f>'[1]54-56'!B10</f>
        <v>51874.43</v>
      </c>
      <c r="M7" s="12"/>
    </row>
    <row r="8" spans="1:13" ht="15.75" thickBot="1">
      <c r="A8" s="10" t="s">
        <v>8</v>
      </c>
      <c r="B8" s="13">
        <f>B6+B7</f>
        <v>41305.919999999998</v>
      </c>
      <c r="C8" s="82"/>
      <c r="D8" s="72"/>
      <c r="F8" s="14">
        <f>'[1]51'!E11</f>
        <v>8504.24</v>
      </c>
      <c r="H8" s="71"/>
      <c r="I8" s="72"/>
      <c r="J8" s="10" t="s">
        <v>9</v>
      </c>
      <c r="K8" s="13">
        <f>'[1]54-56'!E10+'[1]54-56'!H10+'[1]54-56'!K10</f>
        <v>2313.27</v>
      </c>
      <c r="M8" s="12"/>
    </row>
    <row r="9" spans="1:13" ht="15.75" thickBot="1">
      <c r="A9" s="15" t="s">
        <v>10</v>
      </c>
      <c r="B9" s="83">
        <f>F8+E10</f>
        <v>9869.59</v>
      </c>
      <c r="J9" s="16" t="s">
        <v>8</v>
      </c>
      <c r="K9" s="17">
        <f>K7+K8</f>
        <v>54187.7</v>
      </c>
      <c r="L9" s="18"/>
      <c r="M9" s="12"/>
    </row>
    <row r="10" spans="1:13">
      <c r="A10" s="19" t="s">
        <v>11</v>
      </c>
      <c r="B10" s="63"/>
      <c r="E10" s="20">
        <f>'[1]51'!B21</f>
        <v>1365.35</v>
      </c>
      <c r="J10" s="15" t="s">
        <v>12</v>
      </c>
      <c r="K10" s="62">
        <f>F8+I14</f>
        <v>11671.88</v>
      </c>
      <c r="M10" s="12"/>
    </row>
    <row r="11" spans="1:13" ht="15.75" thickBot="1">
      <c r="A11" s="21" t="s">
        <v>13</v>
      </c>
      <c r="B11" s="22">
        <f>B9/B4</f>
        <v>0.31395520465194698</v>
      </c>
      <c r="J11" s="19" t="s">
        <v>11</v>
      </c>
      <c r="K11" s="63"/>
      <c r="M11" s="12"/>
    </row>
    <row r="12" spans="1:13">
      <c r="F12" s="73" t="s">
        <v>14</v>
      </c>
      <c r="G12" s="74"/>
      <c r="J12" s="21" t="s">
        <v>13</v>
      </c>
      <c r="K12" s="22">
        <f>K10/K5</f>
        <v>0.17722393883949922</v>
      </c>
    </row>
    <row r="13" spans="1:13">
      <c r="B13" s="4"/>
      <c r="F13" s="75"/>
      <c r="G13" s="76"/>
    </row>
    <row r="14" spans="1:13">
      <c r="A14" s="5"/>
      <c r="B14" s="5"/>
      <c r="F14" s="75"/>
      <c r="G14" s="76"/>
      <c r="I14" s="20">
        <f>'[1]51'!E21</f>
        <v>3167.64</v>
      </c>
      <c r="J14" s="5"/>
      <c r="K14" s="4"/>
    </row>
    <row r="15" spans="1:13" ht="15.75" thickBot="1">
      <c r="F15" s="75"/>
      <c r="G15" s="76"/>
    </row>
    <row r="16" spans="1:13" ht="15.75" thickBot="1">
      <c r="F16" s="75"/>
      <c r="G16" s="76"/>
      <c r="H16" s="23" t="s">
        <v>2</v>
      </c>
      <c r="I16" s="24">
        <f>'[1]80-82'!I3</f>
        <v>272298.09999999998</v>
      </c>
      <c r="J16" s="9"/>
    </row>
    <row r="17" spans="1:13" ht="15.75" thickBot="1">
      <c r="F17" s="77"/>
      <c r="G17" s="78"/>
      <c r="H17" s="25" t="s">
        <v>3</v>
      </c>
      <c r="I17" s="11"/>
      <c r="J17" s="4"/>
    </row>
    <row r="18" spans="1:13">
      <c r="D18" s="26">
        <f>'[1]54-56'!B8</f>
        <v>84407.33</v>
      </c>
      <c r="E18" s="27"/>
      <c r="F18" s="28"/>
      <c r="H18" s="10" t="s">
        <v>6</v>
      </c>
      <c r="I18" s="13">
        <f>'[1]54-56'!B5</f>
        <v>179173.12</v>
      </c>
    </row>
    <row r="19" spans="1:13" ht="15.75" thickBot="1">
      <c r="D19" s="29"/>
      <c r="E19" s="30"/>
      <c r="F19" s="28"/>
      <c r="H19" s="10" t="s">
        <v>7</v>
      </c>
      <c r="I19" s="13">
        <f>'[1]54-56'!E5+'[1]54-56'!K5+'[1]54-56'!N5</f>
        <v>20707.129999999997</v>
      </c>
      <c r="K19" s="4"/>
    </row>
    <row r="20" spans="1:13" ht="15.75" thickBot="1">
      <c r="A20" s="31" t="s">
        <v>15</v>
      </c>
      <c r="B20" s="23"/>
      <c r="C20" s="64" t="s">
        <v>16</v>
      </c>
      <c r="D20" s="32"/>
      <c r="E20" s="30"/>
      <c r="H20" s="16" t="s">
        <v>8</v>
      </c>
      <c r="I20" s="17">
        <f>I18+I19</f>
        <v>199880.25</v>
      </c>
      <c r="J20" s="9"/>
      <c r="K20" s="4"/>
    </row>
    <row r="21" spans="1:13">
      <c r="A21" s="33" t="s">
        <v>17</v>
      </c>
      <c r="B21" s="34" t="s">
        <v>18</v>
      </c>
      <c r="C21" s="65"/>
      <c r="H21" s="35" t="s">
        <v>10</v>
      </c>
      <c r="I21" s="62">
        <f>F23+I14+E10</f>
        <v>14720.369999999999</v>
      </c>
      <c r="J21" s="5"/>
      <c r="K21" s="4"/>
    </row>
    <row r="22" spans="1:13" ht="15.75" thickBot="1">
      <c r="A22" s="36">
        <v>40447.519999999997</v>
      </c>
      <c r="B22" s="37">
        <v>43959.81</v>
      </c>
      <c r="C22" s="65"/>
      <c r="E22" s="38"/>
      <c r="H22" s="19" t="s">
        <v>11</v>
      </c>
      <c r="I22" s="63"/>
      <c r="J22" s="4"/>
    </row>
    <row r="23" spans="1:13" ht="15.75" thickBot="1">
      <c r="A23" s="31" t="s">
        <v>8</v>
      </c>
      <c r="B23" s="39">
        <f>A22+B22</f>
        <v>84407.329999999987</v>
      </c>
      <c r="C23" s="66"/>
      <c r="E23" s="38"/>
      <c r="F23" s="40">
        <f>'[1]51'!H11</f>
        <v>10187.379999999999</v>
      </c>
      <c r="H23" s="21" t="s">
        <v>19</v>
      </c>
      <c r="I23" s="22">
        <f>I21/I20</f>
        <v>7.3645945509874036E-2</v>
      </c>
    </row>
    <row r="24" spans="1:13">
      <c r="A24" s="41"/>
      <c r="B24" s="42"/>
      <c r="C24" s="66"/>
      <c r="E24" s="38"/>
      <c r="F24" s="38"/>
      <c r="I24" s="4"/>
      <c r="J24" s="5"/>
      <c r="L24" s="43"/>
      <c r="M24" s="44"/>
    </row>
    <row r="25" spans="1:13" ht="15.75" thickBot="1">
      <c r="A25" s="45"/>
      <c r="B25" s="46"/>
      <c r="C25" s="66"/>
      <c r="E25" s="38"/>
      <c r="F25" s="38"/>
      <c r="I25" s="4"/>
      <c r="L25" s="47">
        <f>B6+K7+D18+I18+I29</f>
        <v>414542.72</v>
      </c>
      <c r="M25" s="48" t="s">
        <v>20</v>
      </c>
    </row>
    <row r="26" spans="1:13" ht="15.75" thickBot="1">
      <c r="C26" s="65"/>
      <c r="F26" s="68" t="s">
        <v>21</v>
      </c>
      <c r="G26" s="69"/>
      <c r="L26" s="47">
        <f>B7+K8+I19+I30</f>
        <v>29895.799999999996</v>
      </c>
      <c r="M26" s="48" t="s">
        <v>22</v>
      </c>
    </row>
    <row r="27" spans="1:13" ht="15.75" thickBot="1">
      <c r="A27" s="4"/>
      <c r="B27" s="4"/>
      <c r="C27" s="65"/>
      <c r="F27" s="70"/>
      <c r="G27" s="66"/>
      <c r="H27" s="7" t="s">
        <v>2</v>
      </c>
      <c r="I27" s="49">
        <f>'[1]80-82'!I4</f>
        <v>73765.399999999994</v>
      </c>
      <c r="L27" s="47"/>
      <c r="M27" s="48" t="s">
        <v>23</v>
      </c>
    </row>
    <row r="28" spans="1:13" ht="15.75" thickBot="1">
      <c r="C28" s="67"/>
      <c r="D28" s="3"/>
      <c r="F28" s="70"/>
      <c r="G28" s="66"/>
      <c r="H28" s="10" t="s">
        <v>3</v>
      </c>
      <c r="I28" s="50"/>
      <c r="J28" s="5"/>
      <c r="L28" s="47"/>
      <c r="M28" s="48" t="s">
        <v>24</v>
      </c>
    </row>
    <row r="29" spans="1:13" ht="15.75" thickBot="1">
      <c r="D29" s="4"/>
      <c r="F29" s="71"/>
      <c r="G29" s="72"/>
      <c r="H29" s="10" t="s">
        <v>6</v>
      </c>
      <c r="I29" s="51">
        <f>'[1]54-56'!B6</f>
        <v>57781.919999999998</v>
      </c>
      <c r="L29" s="47"/>
      <c r="M29" s="48" t="s">
        <v>25</v>
      </c>
    </row>
    <row r="30" spans="1:13">
      <c r="H30" s="10" t="s">
        <v>26</v>
      </c>
      <c r="I30" s="51">
        <f>'[1]54-56'!E6+'[1]54-56'!H6+'[1]54-56'!K6</f>
        <v>6875.4</v>
      </c>
      <c r="L30" s="52">
        <f>SUM(L25:L29)</f>
        <v>444438.51999999996</v>
      </c>
      <c r="M30" s="53" t="s">
        <v>27</v>
      </c>
    </row>
    <row r="31" spans="1:13" ht="15.75" thickBot="1">
      <c r="H31" s="16" t="s">
        <v>8</v>
      </c>
      <c r="I31" s="54">
        <f>I29+I30</f>
        <v>64657.32</v>
      </c>
      <c r="J31" s="55"/>
      <c r="L31" s="56"/>
      <c r="M31" s="57"/>
    </row>
    <row r="32" spans="1:13">
      <c r="D32" s="73" t="s">
        <v>28</v>
      </c>
      <c r="E32" s="74"/>
      <c r="H32" s="15" t="s">
        <v>12</v>
      </c>
      <c r="I32" s="62">
        <f>F23</f>
        <v>10187.379999999999</v>
      </c>
      <c r="J32" s="58"/>
      <c r="K32" s="4"/>
    </row>
    <row r="33" spans="4:12">
      <c r="D33" s="75"/>
      <c r="E33" s="76"/>
      <c r="H33" s="19" t="s">
        <v>11</v>
      </c>
      <c r="I33" s="63"/>
      <c r="J33" s="58"/>
      <c r="L33" s="5"/>
    </row>
    <row r="34" spans="4:12">
      <c r="D34" s="75"/>
      <c r="E34" s="76"/>
      <c r="H34" s="21" t="s">
        <v>13</v>
      </c>
      <c r="I34" s="22">
        <f>I32/I27</f>
        <v>0.138105127878382</v>
      </c>
      <c r="J34" s="58"/>
    </row>
    <row r="35" spans="4:12" ht="15.75" thickBot="1">
      <c r="D35" s="77"/>
      <c r="E35" s="78"/>
      <c r="F35" s="59">
        <f>'[1]51'!B11</f>
        <v>1079.25</v>
      </c>
      <c r="H35" s="60"/>
      <c r="I35" s="61"/>
    </row>
  </sheetData>
  <mergeCells count="11">
    <mergeCell ref="H1:J1"/>
    <mergeCell ref="C5:D8"/>
    <mergeCell ref="H5:I8"/>
    <mergeCell ref="B9:B10"/>
    <mergeCell ref="K10:K11"/>
    <mergeCell ref="C20:C28"/>
    <mergeCell ref="I21:I22"/>
    <mergeCell ref="F26:G29"/>
    <mergeCell ref="D32:E35"/>
    <mergeCell ref="I32:I33"/>
    <mergeCell ref="F12:G1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D23DD-39CC-41D8-A0D0-CB64A2BC71D6}"/>
</file>

<file path=customXml/itemProps2.xml><?xml version="1.0" encoding="utf-8"?>
<ds:datastoreItem xmlns:ds="http://schemas.openxmlformats.org/officeDocument/2006/customXml" ds:itemID="{F747784F-AA5A-47C0-9FE3-A9C57EBB812E}"/>
</file>

<file path=customXml/itemProps3.xml><?xml version="1.0" encoding="utf-8"?>
<ds:datastoreItem xmlns:ds="http://schemas.openxmlformats.org/officeDocument/2006/customXml" ds:itemID="{036F5450-6634-499B-BF74-501EADAB7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2010-06-24T18:37:34Z</dcterms:created>
  <dcterms:modified xsi:type="dcterms:W3CDTF">2010-07-13T18:33:53Z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