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15" windowWidth="7680" windowHeight="8250" activeTab="1"/>
  </bookViews>
  <sheets>
    <sheet name="6a" sheetId="41" r:id="rId1"/>
    <sheet name="6b" sheetId="46" r:id="rId2"/>
  </sheets>
  <definedNames>
    <definedName name="_xlnm.Print_Area" localSheetId="0">'6a'!$A$1:$Q$34</definedName>
  </definedNames>
  <calcPr calcId="125725"/>
</workbook>
</file>

<file path=xl/calcChain.xml><?xml version="1.0" encoding="utf-8"?>
<calcChain xmlns="http://schemas.openxmlformats.org/spreadsheetml/2006/main">
  <c r="O13" i="41"/>
  <c r="L13"/>
  <c r="I13"/>
  <c r="F13"/>
  <c r="C13"/>
  <c r="N12"/>
  <c r="K12"/>
  <c r="J12"/>
  <c r="H12"/>
  <c r="G12"/>
  <c r="E12"/>
  <c r="D12"/>
  <c r="B12"/>
  <c r="P12" s="1"/>
  <c r="Q12" s="1"/>
  <c r="Q11"/>
  <c r="P11"/>
  <c r="D11"/>
  <c r="P10"/>
  <c r="Q10" s="1"/>
  <c r="J10"/>
  <c r="G10"/>
  <c r="D10"/>
  <c r="P8"/>
  <c r="Q8" s="1"/>
  <c r="D8"/>
  <c r="N7"/>
  <c r="N9" s="1"/>
  <c r="N13" s="1"/>
  <c r="K7"/>
  <c r="M7" s="1"/>
  <c r="H7"/>
  <c r="J7" s="1"/>
  <c r="E7"/>
  <c r="G7" s="1"/>
  <c r="B7"/>
  <c r="P7" s="1"/>
  <c r="Q7" s="1"/>
  <c r="P6"/>
  <c r="Q6" s="1"/>
  <c r="J6"/>
  <c r="G6"/>
  <c r="D6"/>
  <c r="Q5"/>
  <c r="P5"/>
  <c r="M5"/>
  <c r="G5"/>
  <c r="D5"/>
  <c r="H4"/>
  <c r="N4" s="1"/>
  <c r="E4"/>
  <c r="P4" s="1"/>
  <c r="C4"/>
  <c r="I4" s="1"/>
  <c r="O4" s="1"/>
  <c r="F4" l="1"/>
  <c r="L4" s="1"/>
  <c r="B9"/>
  <c r="E9"/>
  <c r="H9"/>
  <c r="K9"/>
  <c r="K4"/>
  <c r="D7"/>
  <c r="M9" l="1"/>
  <c r="K13"/>
  <c r="M13" s="1"/>
  <c r="G9"/>
  <c r="E13"/>
  <c r="G13" s="1"/>
  <c r="H13"/>
  <c r="J13" s="1"/>
  <c r="J9"/>
  <c r="B13"/>
  <c r="D13" s="1"/>
  <c r="P9"/>
  <c r="D9"/>
  <c r="P13" l="1"/>
  <c r="Q9"/>
  <c r="Q13" l="1"/>
  <c r="C20"/>
  <c r="C21"/>
  <c r="C22"/>
  <c r="C19"/>
  <c r="C23"/>
</calcChain>
</file>

<file path=xl/sharedStrings.xml><?xml version="1.0" encoding="utf-8"?>
<sst xmlns="http://schemas.openxmlformats.org/spreadsheetml/2006/main" count="30" uniqueCount="25">
  <si>
    <t>ITAIPU</t>
  </si>
  <si>
    <t>N</t>
  </si>
  <si>
    <t>SUL</t>
  </si>
  <si>
    <t>Norte</t>
  </si>
  <si>
    <t>Nordeste</t>
  </si>
  <si>
    <t>Total</t>
  </si>
  <si>
    <t>Sistema</t>
  </si>
  <si>
    <t>Hidráulica</t>
  </si>
  <si>
    <t>Térmica</t>
  </si>
  <si>
    <t>S/SE/CO</t>
  </si>
  <si>
    <t>NE</t>
  </si>
  <si>
    <t>N+NE</t>
  </si>
  <si>
    <t>Itaipu</t>
  </si>
  <si>
    <t>SE/CO</t>
  </si>
  <si>
    <t>S/SE/CO+IT</t>
  </si>
  <si>
    <t>Sul</t>
  </si>
  <si>
    <t>Var% = Variação em relação ao ano anterior, em percentual.</t>
  </si>
  <si>
    <t>var %</t>
  </si>
  <si>
    <t>Produção por Subsistema em GWh e Taxa de Crescimento em %</t>
  </si>
  <si>
    <t>Produção por Subsistema em %</t>
  </si>
  <si>
    <t>Sudeste/Centro-Oeste</t>
  </si>
  <si>
    <t>Outras</t>
  </si>
  <si>
    <t>Eólica</t>
  </si>
  <si>
    <t>Gráfico</t>
  </si>
  <si>
    <t>Biomassa</t>
  </si>
</sst>
</file>

<file path=xl/styles.xml><?xml version="1.0" encoding="utf-8"?>
<styleSheet xmlns="http://schemas.openxmlformats.org/spreadsheetml/2006/main">
  <numFmts count="6">
    <numFmt numFmtId="164" formatCode="_(* #,##0.00_);_(* \(#,##0.00\);_(* &quot;-&quot;??_);_(@_)"/>
    <numFmt numFmtId="165" formatCode="0.0"/>
    <numFmt numFmtId="166" formatCode="#,##0.0"/>
    <numFmt numFmtId="167" formatCode="0.0%"/>
    <numFmt numFmtId="168" formatCode="[$-416]mmm\-yy;@"/>
    <numFmt numFmtId="169" formatCode="#,##0;[Red]#,##0"/>
  </numFmts>
  <fonts count="1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9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3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166" fontId="0" fillId="0" borderId="0" xfId="0" applyNumberFormat="1"/>
    <xf numFmtId="4" fontId="0" fillId="0" borderId="0" xfId="0" applyNumberFormat="1"/>
    <xf numFmtId="0" fontId="6" fillId="0" borderId="0" xfId="0" applyFont="1"/>
    <xf numFmtId="166" fontId="6" fillId="0" borderId="0" xfId="0" applyNumberFormat="1" applyFont="1"/>
    <xf numFmtId="166" fontId="2" fillId="0" borderId="0" xfId="0" applyNumberFormat="1" applyFont="1"/>
    <xf numFmtId="0" fontId="7" fillId="0" borderId="0" xfId="0" applyFont="1"/>
    <xf numFmtId="0" fontId="3" fillId="0" borderId="0" xfId="0" applyFont="1" applyAlignment="1">
      <alignment vertical="center"/>
    </xf>
    <xf numFmtId="4" fontId="2" fillId="0" borderId="2" xfId="0" applyNumberFormat="1" applyFont="1" applyBorder="1" applyAlignment="1">
      <alignment vertical="center"/>
    </xf>
    <xf numFmtId="165" fontId="6" fillId="0" borderId="0" xfId="0" applyNumberFormat="1" applyFont="1" applyAlignment="1">
      <alignment vertical="center"/>
    </xf>
    <xf numFmtId="165" fontId="6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3" fontId="0" fillId="0" borderId="0" xfId="0" applyNumberFormat="1"/>
    <xf numFmtId="167" fontId="2" fillId="0" borderId="0" xfId="9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168" fontId="0" fillId="0" borderId="0" xfId="0" applyNumberFormat="1"/>
    <xf numFmtId="168" fontId="6" fillId="0" borderId="0" xfId="0" applyNumberFormat="1" applyFont="1"/>
    <xf numFmtId="169" fontId="0" fillId="0" borderId="0" xfId="0" applyNumberFormat="1"/>
    <xf numFmtId="166" fontId="7" fillId="0" borderId="0" xfId="0" applyNumberFormat="1" applyFont="1"/>
    <xf numFmtId="4" fontId="2" fillId="2" borderId="8" xfId="0" applyNumberFormat="1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vertical="center"/>
    </xf>
    <xf numFmtId="4" fontId="2" fillId="2" borderId="6" xfId="0" applyNumberFormat="1" applyFont="1" applyFill="1" applyBorder="1" applyAlignment="1">
      <alignment vertical="center"/>
    </xf>
    <xf numFmtId="4" fontId="2" fillId="2" borderId="10" xfId="0" applyNumberFormat="1" applyFont="1" applyFill="1" applyBorder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4" fontId="2" fillId="3" borderId="12" xfId="0" applyNumberFormat="1" applyFont="1" applyFill="1" applyBorder="1" applyAlignment="1">
      <alignment vertical="center"/>
    </xf>
    <xf numFmtId="4" fontId="2" fillId="2" borderId="13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4" fontId="2" fillId="3" borderId="1" xfId="0" applyNumberFormat="1" applyFont="1" applyFill="1" applyBorder="1" applyAlignment="1">
      <alignment vertical="center"/>
    </xf>
    <xf numFmtId="0" fontId="8" fillId="4" borderId="5" xfId="0" applyFont="1" applyFill="1" applyBorder="1" applyAlignment="1">
      <alignment horizontal="center" vertical="center"/>
    </xf>
    <xf numFmtId="4" fontId="2" fillId="0" borderId="16" xfId="0" applyNumberFormat="1" applyFont="1" applyBorder="1" applyAlignment="1">
      <alignment vertical="center"/>
    </xf>
    <xf numFmtId="164" fontId="2" fillId="0" borderId="0" xfId="11" applyFont="1" applyBorder="1" applyAlignment="1">
      <alignment vertical="center"/>
    </xf>
    <xf numFmtId="164" fontId="2" fillId="2" borderId="0" xfId="11" applyFont="1" applyFill="1" applyBorder="1" applyAlignment="1">
      <alignment vertical="center"/>
    </xf>
    <xf numFmtId="164" fontId="2" fillId="2" borderId="6" xfId="11" applyFont="1" applyFill="1" applyBorder="1" applyAlignment="1">
      <alignment vertical="center"/>
    </xf>
    <xf numFmtId="164" fontId="2" fillId="3" borderId="12" xfId="11" applyFont="1" applyFill="1" applyBorder="1" applyAlignment="1">
      <alignment vertical="center"/>
    </xf>
    <xf numFmtId="165" fontId="3" fillId="0" borderId="0" xfId="0" applyNumberFormat="1" applyFont="1" applyAlignment="1">
      <alignment vertical="center"/>
    </xf>
    <xf numFmtId="164" fontId="2" fillId="0" borderId="17" xfId="11" applyFont="1" applyBorder="1" applyAlignment="1">
      <alignment vertical="center"/>
    </xf>
    <xf numFmtId="164" fontId="2" fillId="0" borderId="18" xfId="11" applyFont="1" applyBorder="1" applyAlignment="1">
      <alignment vertical="center"/>
    </xf>
    <xf numFmtId="164" fontId="2" fillId="2" borderId="18" xfId="11" applyFont="1" applyFill="1" applyBorder="1" applyAlignment="1">
      <alignment vertical="center"/>
    </xf>
    <xf numFmtId="164" fontId="2" fillId="2" borderId="19" xfId="11" applyFont="1" applyFill="1" applyBorder="1" applyAlignment="1">
      <alignment vertical="center"/>
    </xf>
    <xf numFmtId="164" fontId="2" fillId="3" borderId="14" xfId="11" applyFont="1" applyFill="1" applyBorder="1" applyAlignment="1">
      <alignment vertical="center"/>
    </xf>
    <xf numFmtId="164" fontId="2" fillId="3" borderId="15" xfId="11" applyFont="1" applyFill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18" xfId="0" applyNumberFormat="1" applyFont="1" applyBorder="1" applyAlignment="1">
      <alignment vertical="center"/>
    </xf>
    <xf numFmtId="4" fontId="2" fillId="2" borderId="18" xfId="0" applyNumberFormat="1" applyFont="1" applyFill="1" applyBorder="1" applyAlignment="1">
      <alignment vertical="center"/>
    </xf>
    <xf numFmtId="4" fontId="2" fillId="2" borderId="19" xfId="0" applyNumberFormat="1" applyFont="1" applyFill="1" applyBorder="1" applyAlignment="1">
      <alignment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3" xfId="0" quotePrefix="1" applyFont="1" applyFill="1" applyBorder="1" applyAlignment="1">
      <alignment horizontal="right" vertical="center"/>
    </xf>
    <xf numFmtId="0" fontId="8" fillId="4" borderId="5" xfId="0" quotePrefix="1" applyFont="1" applyFill="1" applyBorder="1" applyAlignment="1">
      <alignment horizontal="right" vertical="center"/>
    </xf>
    <xf numFmtId="0" fontId="8" fillId="4" borderId="3" xfId="11" quotePrefix="1" applyNumberFormat="1" applyFont="1" applyFill="1" applyBorder="1" applyAlignment="1">
      <alignment horizontal="right" vertical="center"/>
    </xf>
    <xf numFmtId="0" fontId="8" fillId="4" borderId="5" xfId="11" quotePrefix="1" applyNumberFormat="1" applyFont="1" applyFill="1" applyBorder="1" applyAlignment="1">
      <alignment horizontal="right" vertical="center"/>
    </xf>
    <xf numFmtId="0" fontId="13" fillId="5" borderId="0" xfId="0" applyFont="1" applyFill="1" applyAlignment="1">
      <alignment horizontal="center"/>
    </xf>
    <xf numFmtId="0" fontId="8" fillId="4" borderId="3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9" builtinId="5"/>
    <cellStyle name="Porcentagem 2" xfId="10"/>
    <cellStyle name="Separador de milhares" xfId="11" builtinId="3"/>
    <cellStyle name="Separador de milhares 2" xfId="12"/>
    <cellStyle name="Separador de milhares 3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33"/>
      <color rgb="FFFFCC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2"/>
  <c:chart>
    <c:plotArea>
      <c:layout>
        <c:manualLayout>
          <c:layoutTarget val="inner"/>
          <c:xMode val="edge"/>
          <c:yMode val="edge"/>
          <c:x val="0.22703260256329891"/>
          <c:y val="4.4313066892740838E-2"/>
          <c:w val="0.59479880036078436"/>
          <c:h val="0.9546294567125656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1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2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3"/>
            <c:spPr>
              <a:solidFill>
                <a:srgbClr val="FF9933"/>
              </a:solidFill>
            </c:spPr>
          </c:dPt>
          <c:dPt>
            <c:idx val="4"/>
            <c:spPr>
              <a:solidFill>
                <a:schemeClr val="bg2">
                  <a:lumMod val="50000"/>
                </a:schemeClr>
              </a:solidFill>
            </c:spPr>
          </c:dPt>
          <c:dLbls>
            <c:dLbl>
              <c:idx val="0"/>
              <c:layout>
                <c:manualLayout>
                  <c:x val="0.23611631050326737"/>
                  <c:y val="-0.14102384801341938"/>
                </c:manualLayout>
              </c:layout>
              <c:spPr/>
              <c:txPr>
                <a:bodyPr/>
                <a:lstStyle/>
                <a:p>
                  <a:pPr>
                    <a:defRPr sz="1800" b="1">
                      <a:latin typeface="Arial" pitchFamily="34" charset="0"/>
                      <a:cs typeface="Arial" pitchFamily="34" charset="0"/>
                    </a:defRPr>
                  </a:pPr>
                  <a:endParaRPr lang="pt-BR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6.7819299809817143E-2"/>
                  <c:y val="0.16562169018951592"/>
                </c:manualLayout>
              </c:layout>
              <c:spPr/>
              <c:txPr>
                <a:bodyPr/>
                <a:lstStyle/>
                <a:p>
                  <a:pPr>
                    <a:defRPr sz="1800" b="1">
                      <a:latin typeface="Arial" pitchFamily="34" charset="0"/>
                      <a:cs typeface="Arial" pitchFamily="34" charset="0"/>
                    </a:defRPr>
                  </a:pPr>
                  <a:endParaRPr lang="pt-BR"/>
                </a:p>
              </c:txPr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-0.10572118490535153"/>
                  <c:y val="0.17786190878230906"/>
                </c:manualLayout>
              </c:layout>
              <c:spPr/>
              <c:txPr>
                <a:bodyPr/>
                <a:lstStyle/>
                <a:p>
                  <a:pPr>
                    <a:defRPr sz="1800" b="1">
                      <a:latin typeface="Arial" pitchFamily="34" charset="0"/>
                      <a:cs typeface="Arial" pitchFamily="34" charset="0"/>
                    </a:defRPr>
                  </a:pPr>
                  <a:endParaRPr lang="pt-BR"/>
                </a:p>
              </c:txPr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-0.15835071884582649"/>
                  <c:y val="-1.8577759936062508E-2"/>
                </c:manualLayout>
              </c:layout>
              <c:spPr/>
              <c:txPr>
                <a:bodyPr/>
                <a:lstStyle/>
                <a:p>
                  <a:pPr>
                    <a:defRPr sz="1800" b="1">
                      <a:latin typeface="Arial" pitchFamily="34" charset="0"/>
                      <a:cs typeface="Arial" pitchFamily="34" charset="0"/>
                    </a:defRPr>
                  </a:pPr>
                  <a:endParaRPr lang="pt-BR"/>
                </a:p>
              </c:txPr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9.317170289605424E-2"/>
                  <c:y val="-0.17574545932873284"/>
                </c:manualLayout>
              </c:layout>
              <c:spPr/>
              <c:txPr>
                <a:bodyPr/>
                <a:lstStyle/>
                <a:p>
                  <a:pPr>
                    <a:defRPr sz="1800" b="1">
                      <a:latin typeface="Arial" pitchFamily="34" charset="0"/>
                      <a:cs typeface="Arial" pitchFamily="34" charset="0"/>
                    </a:defRPr>
                  </a:pPr>
                  <a:endParaRPr lang="pt-BR"/>
                </a:p>
              </c:txPr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0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  <c:showCatName val="1"/>
            <c:separator>
</c:separator>
          </c:dLbls>
          <c:cat>
            <c:strRef>
              <c:f>'6a'!$B$19:$B$23</c:f>
              <c:strCache>
                <c:ptCount val="5"/>
                <c:pt idx="0">
                  <c:v>Sudeste/Centro-Oeste</c:v>
                </c:pt>
                <c:pt idx="1">
                  <c:v>Itaipu</c:v>
                </c:pt>
                <c:pt idx="2">
                  <c:v>Sul</c:v>
                </c:pt>
                <c:pt idx="3">
                  <c:v>Nordeste</c:v>
                </c:pt>
                <c:pt idx="4">
                  <c:v>Norte</c:v>
                </c:pt>
              </c:strCache>
            </c:strRef>
          </c:cat>
          <c:val>
            <c:numRef>
              <c:f>'6a'!$C$19:$C$23</c:f>
              <c:numCache>
                <c:formatCode>0.0%</c:formatCode>
                <c:ptCount val="5"/>
                <c:pt idx="0">
                  <c:v>0.41330831851857103</c:v>
                </c:pt>
                <c:pt idx="1">
                  <c:v>0.14186747426465818</c:v>
                </c:pt>
                <c:pt idx="2">
                  <c:v>0.19029954156472775</c:v>
                </c:pt>
                <c:pt idx="3">
                  <c:v>0.13213411863339672</c:v>
                </c:pt>
                <c:pt idx="4">
                  <c:v>0.12239054701864639</c:v>
                </c:pt>
              </c:numCache>
            </c:numRef>
          </c:val>
        </c:ser>
        <c:firstSliceAng val="160"/>
      </c:pieChart>
    </c:plotArea>
    <c:plotVisOnly val="1"/>
    <c:dispBlanksAs val="zero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0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56378</xdr:colOff>
      <xdr:row>28</xdr:row>
      <xdr:rowOff>189394</xdr:rowOff>
    </xdr:from>
    <xdr:to>
      <xdr:col>1</xdr:col>
      <xdr:colOff>57966</xdr:colOff>
      <xdr:row>31</xdr:row>
      <xdr:rowOff>142150</xdr:rowOff>
    </xdr:to>
    <xdr:cxnSp macro="">
      <xdr:nvCxnSpPr>
        <xdr:cNvPr id="3" name="Conector de seta reta 2"/>
        <xdr:cNvCxnSpPr/>
      </xdr:nvCxnSpPr>
      <xdr:spPr bwMode="auto">
        <a:xfrm rot="5400000">
          <a:off x="672724" y="6269813"/>
          <a:ext cx="465173" cy="1588"/>
        </a:xfrm>
        <a:prstGeom prst="straightConnector1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0.00263</cdr:x>
      <cdr:y>0.00211</cdr:y>
    </cdr:from>
    <cdr:to>
      <cdr:x>0.40924</cdr:x>
      <cdr:y>0.05913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5400" y="12700"/>
          <a:ext cx="39243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Produção por Subsistema</a:t>
          </a:r>
          <a:r>
            <a:rPr lang="pt-BR" sz="1800" b="1" baseline="0">
              <a:latin typeface="Arial" pitchFamily="34" charset="0"/>
              <a:cs typeface="Arial" pitchFamily="34" charset="0"/>
            </a:rPr>
            <a:t> - em %</a:t>
          </a:r>
          <a:endParaRPr lang="pt-BR" sz="18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0"/>
  <sheetViews>
    <sheetView zoomScale="90" zoomScaleNormal="90" workbookViewId="0">
      <selection activeCell="B25" sqref="B25"/>
    </sheetView>
  </sheetViews>
  <sheetFormatPr defaultRowHeight="12.75"/>
  <cols>
    <col min="1" max="1" width="11.85546875" customWidth="1"/>
    <col min="2" max="3" width="12.42578125" customWidth="1"/>
    <col min="4" max="4" width="8.7109375" customWidth="1"/>
    <col min="5" max="5" width="12.85546875" customWidth="1"/>
    <col min="6" max="6" width="11.7109375" customWidth="1"/>
    <col min="7" max="7" width="8.7109375" customWidth="1"/>
    <col min="8" max="8" width="10" customWidth="1"/>
    <col min="9" max="9" width="10.140625" bestFit="1" customWidth="1"/>
    <col min="10" max="10" width="7.7109375" bestFit="1" customWidth="1"/>
    <col min="11" max="11" width="11.28515625" customWidth="1"/>
    <col min="12" max="12" width="9" customWidth="1"/>
    <col min="13" max="13" width="7.7109375" bestFit="1" customWidth="1"/>
    <col min="14" max="14" width="10.28515625" customWidth="1"/>
    <col min="15" max="15" width="10.140625" bestFit="1" customWidth="1"/>
    <col min="16" max="16" width="11.7109375" customWidth="1"/>
    <col min="17" max="17" width="7.7109375" customWidth="1"/>
    <col min="19" max="19" width="10.7109375" bestFit="1" customWidth="1"/>
    <col min="21" max="21" width="10" customWidth="1"/>
  </cols>
  <sheetData>
    <row r="1" spans="1:23" ht="21" customHeight="1">
      <c r="A1" s="19" t="s">
        <v>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35"/>
    </row>
    <row r="2" spans="1:23" ht="18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23" s="1" customFormat="1" ht="18" customHeight="1">
      <c r="A3" s="60" t="s">
        <v>6</v>
      </c>
      <c r="B3" s="60" t="s">
        <v>7</v>
      </c>
      <c r="C3" s="60"/>
      <c r="D3" s="60"/>
      <c r="E3" s="60" t="s">
        <v>8</v>
      </c>
      <c r="F3" s="60"/>
      <c r="G3" s="60"/>
      <c r="H3" s="60" t="s">
        <v>22</v>
      </c>
      <c r="I3" s="60"/>
      <c r="J3" s="60"/>
      <c r="K3" s="60" t="s">
        <v>24</v>
      </c>
      <c r="L3" s="60"/>
      <c r="M3" s="60"/>
      <c r="N3" s="61" t="s">
        <v>21</v>
      </c>
      <c r="O3" s="62"/>
      <c r="P3" s="60" t="s">
        <v>5</v>
      </c>
      <c r="Q3" s="60"/>
    </row>
    <row r="4" spans="1:23" s="1" customFormat="1" ht="18" customHeight="1">
      <c r="A4" s="60"/>
      <c r="B4" s="54">
        <v>2014</v>
      </c>
      <c r="C4" s="54">
        <f>B4-1</f>
        <v>2013</v>
      </c>
      <c r="D4" s="55" t="s">
        <v>17</v>
      </c>
      <c r="E4" s="37">
        <f>B4</f>
        <v>2014</v>
      </c>
      <c r="F4" s="37">
        <f>C4</f>
        <v>2013</v>
      </c>
      <c r="G4" s="56" t="s">
        <v>17</v>
      </c>
      <c r="H4" s="55">
        <f>B4</f>
        <v>2014</v>
      </c>
      <c r="I4" s="56">
        <f>C4</f>
        <v>2013</v>
      </c>
      <c r="J4" s="55" t="s">
        <v>17</v>
      </c>
      <c r="K4" s="55">
        <f>E4</f>
        <v>2014</v>
      </c>
      <c r="L4" s="56">
        <f>F4</f>
        <v>2013</v>
      </c>
      <c r="M4" s="55" t="s">
        <v>17</v>
      </c>
      <c r="N4" s="57">
        <f>H4</f>
        <v>2014</v>
      </c>
      <c r="O4" s="58">
        <f>I4</f>
        <v>2013</v>
      </c>
      <c r="P4" s="54">
        <f>E4</f>
        <v>2014</v>
      </c>
      <c r="Q4" s="55" t="s">
        <v>17</v>
      </c>
      <c r="R4" s="6"/>
    </row>
    <row r="5" spans="1:23" ht="18" customHeight="1">
      <c r="A5" s="25" t="s">
        <v>13</v>
      </c>
      <c r="B5" s="39">
        <v>150847.40409175708</v>
      </c>
      <c r="C5" s="39">
        <v>168571.59996000002</v>
      </c>
      <c r="D5" s="26">
        <f t="shared" ref="D5:D12" si="0">(B5-C5)/C5*100</f>
        <v>-10.514342791104001</v>
      </c>
      <c r="E5" s="44">
        <v>65290.216474941059</v>
      </c>
      <c r="F5" s="44">
        <v>53924.36</v>
      </c>
      <c r="G5" s="38">
        <f>(E5-F5)/F5*100</f>
        <v>21.077406342775433</v>
      </c>
      <c r="H5" s="44"/>
      <c r="I5" s="44"/>
      <c r="J5" s="26"/>
      <c r="K5" s="45">
        <v>3643.1447330589926</v>
      </c>
      <c r="L5" s="45">
        <v>3825.85</v>
      </c>
      <c r="M5" s="26">
        <f>(K5-L5)/L5*100</f>
        <v>-4.7755470533608815</v>
      </c>
      <c r="N5" s="44">
        <v>3849.005290766188</v>
      </c>
      <c r="O5" s="44">
        <v>2789.17</v>
      </c>
      <c r="P5" s="50">
        <f t="shared" ref="P5:P12" si="1">B5+E5+H5+K5+N5</f>
        <v>223629.77059052332</v>
      </c>
      <c r="Q5" s="9">
        <f t="shared" ref="Q5:Q13" si="2">(P5-C5-F5-I5-L5-O5)/(C5+F5+I5+L5)*100</f>
        <v>-2.421865294575654</v>
      </c>
      <c r="R5" s="2"/>
      <c r="S5" s="2"/>
      <c r="T5" s="2"/>
      <c r="U5" s="2"/>
      <c r="V5" s="2"/>
      <c r="W5" s="2"/>
    </row>
    <row r="6" spans="1:23" ht="18" customHeight="1">
      <c r="A6" s="25" t="s">
        <v>2</v>
      </c>
      <c r="B6" s="39">
        <v>87996.551228721975</v>
      </c>
      <c r="C6" s="39">
        <v>78865.714439999982</v>
      </c>
      <c r="D6" s="26">
        <f t="shared" si="0"/>
        <v>11.577701227405498</v>
      </c>
      <c r="E6" s="45">
        <v>12884.516845337897</v>
      </c>
      <c r="F6" s="45">
        <v>12074.22</v>
      </c>
      <c r="G6" s="27">
        <f>(E6-F6)/F6*100</f>
        <v>6.7109663840637168</v>
      </c>
      <c r="H6" s="45">
        <v>1984.6939801117328</v>
      </c>
      <c r="I6" s="45">
        <v>845.43</v>
      </c>
      <c r="J6" s="26">
        <f>(H6-I6)/I6*100</f>
        <v>134.75556581996534</v>
      </c>
      <c r="K6" s="45">
        <v>100.0891441261155</v>
      </c>
      <c r="L6" s="45">
        <v>11.34</v>
      </c>
      <c r="M6" s="26"/>
      <c r="N6" s="45"/>
      <c r="O6" s="39"/>
      <c r="P6" s="51">
        <f t="shared" si="1"/>
        <v>102965.85119829772</v>
      </c>
      <c r="Q6" s="9">
        <f t="shared" si="2"/>
        <v>12.167263330894523</v>
      </c>
      <c r="R6" s="2"/>
      <c r="S6" s="2"/>
      <c r="T6" s="2"/>
      <c r="U6" s="2"/>
      <c r="V6" s="2"/>
      <c r="W6" s="2"/>
    </row>
    <row r="7" spans="1:23" ht="18" customHeight="1">
      <c r="A7" s="28" t="s">
        <v>9</v>
      </c>
      <c r="B7" s="40">
        <f>SUM(B5:B6)</f>
        <v>238843.95532047906</v>
      </c>
      <c r="C7" s="40">
        <v>247437.3144</v>
      </c>
      <c r="D7" s="29">
        <f t="shared" si="0"/>
        <v>-3.47294388494258</v>
      </c>
      <c r="E7" s="46">
        <f>E5+E6</f>
        <v>78174.73332027896</v>
      </c>
      <c r="F7" s="40">
        <v>65998.58</v>
      </c>
      <c r="G7" s="24">
        <f>(E7-F7)/F7*100</f>
        <v>18.449114087422725</v>
      </c>
      <c r="H7" s="46">
        <f>H5+H6</f>
        <v>1984.6939801117328</v>
      </c>
      <c r="I7" s="40">
        <v>845.43</v>
      </c>
      <c r="J7" s="29">
        <f>(H7-I7)/I7*100</f>
        <v>134.75556581996534</v>
      </c>
      <c r="K7" s="46">
        <f>K5+K6</f>
        <v>3743.2338771851082</v>
      </c>
      <c r="L7" s="40">
        <v>3837.19</v>
      </c>
      <c r="M7" s="29">
        <f>(K7-L7)/L7*100</f>
        <v>-2.4485658206888852</v>
      </c>
      <c r="N7" s="46">
        <f>N5+N6</f>
        <v>3849.005290766188</v>
      </c>
      <c r="O7" s="40">
        <v>2789.17</v>
      </c>
      <c r="P7" s="52">
        <f t="shared" si="1"/>
        <v>326595.62178882107</v>
      </c>
      <c r="Q7" s="14">
        <f t="shared" si="2"/>
        <v>1.7879931947843466</v>
      </c>
      <c r="R7" s="2"/>
      <c r="S7" s="2"/>
      <c r="T7" s="2"/>
      <c r="U7" s="2"/>
      <c r="V7" s="2"/>
      <c r="W7" s="2"/>
    </row>
    <row r="8" spans="1:23" ht="18" customHeight="1">
      <c r="A8" s="25" t="s">
        <v>0</v>
      </c>
      <c r="B8" s="39">
        <v>76760.590829088178</v>
      </c>
      <c r="C8" s="39">
        <v>88792</v>
      </c>
      <c r="D8" s="26">
        <f t="shared" si="0"/>
        <v>-13.550104931651299</v>
      </c>
      <c r="E8" s="45"/>
      <c r="F8" s="39"/>
      <c r="G8" s="27"/>
      <c r="H8" s="45"/>
      <c r="I8" s="39"/>
      <c r="J8" s="26"/>
      <c r="K8" s="45"/>
      <c r="L8" s="39"/>
      <c r="M8" s="26"/>
      <c r="N8" s="45"/>
      <c r="O8" s="39"/>
      <c r="P8" s="51">
        <f t="shared" si="1"/>
        <v>76760.590829088178</v>
      </c>
      <c r="Q8" s="9">
        <f t="shared" si="2"/>
        <v>-13.550104931651299</v>
      </c>
      <c r="R8" s="2"/>
      <c r="S8" s="22"/>
      <c r="T8" s="2"/>
      <c r="U8" s="2"/>
      <c r="V8" s="2"/>
      <c r="W8" s="2"/>
    </row>
    <row r="9" spans="1:23" ht="18" customHeight="1">
      <c r="A9" s="28" t="s">
        <v>14</v>
      </c>
      <c r="B9" s="40">
        <f>SUM(B7:B8)</f>
        <v>315604.54614956724</v>
      </c>
      <c r="C9" s="40">
        <v>336229.31440000003</v>
      </c>
      <c r="D9" s="29">
        <f t="shared" si="0"/>
        <v>-6.1341374374919146</v>
      </c>
      <c r="E9" s="46">
        <f>E7+E8</f>
        <v>78174.73332027896</v>
      </c>
      <c r="F9" s="40">
        <v>65998.58</v>
      </c>
      <c r="G9" s="24">
        <f>(E9-F9)/F9*100</f>
        <v>18.449114087422725</v>
      </c>
      <c r="H9" s="46">
        <f>H7+H8</f>
        <v>1984.6939801117328</v>
      </c>
      <c r="I9" s="40">
        <v>845.43</v>
      </c>
      <c r="J9" s="29">
        <f>(H9-I9)/I9*100</f>
        <v>134.75556581996534</v>
      </c>
      <c r="K9" s="46">
        <f>K7+K8</f>
        <v>3743.2338771851082</v>
      </c>
      <c r="L9" s="40">
        <v>3837.19</v>
      </c>
      <c r="M9" s="29">
        <f>(K9-L9)/L9*100</f>
        <v>-2.4485658206888852</v>
      </c>
      <c r="N9" s="46">
        <f>N7+N8</f>
        <v>3849.005290766188</v>
      </c>
      <c r="O9" s="40">
        <v>2789.17</v>
      </c>
      <c r="P9" s="52">
        <f>B9+E9+H9+K9+N9</f>
        <v>403356.21261790919</v>
      </c>
      <c r="Q9" s="14">
        <f t="shared" si="2"/>
        <v>-1.5589353328567728</v>
      </c>
      <c r="R9" s="2"/>
      <c r="S9" s="3"/>
      <c r="T9" s="2"/>
      <c r="U9" s="2"/>
      <c r="V9" s="2"/>
      <c r="W9" s="2"/>
    </row>
    <row r="10" spans="1:23" ht="18" customHeight="1">
      <c r="A10" s="25" t="s">
        <v>10</v>
      </c>
      <c r="B10" s="39">
        <v>29886.068703788351</v>
      </c>
      <c r="C10" s="39">
        <v>34237.190319999994</v>
      </c>
      <c r="D10" s="26">
        <f t="shared" si="0"/>
        <v>-12.708757861096718</v>
      </c>
      <c r="E10" s="45">
        <v>33812.041941285985</v>
      </c>
      <c r="F10" s="45">
        <v>23280.73</v>
      </c>
      <c r="G10" s="27">
        <f>(E10-F10)/F10*100</f>
        <v>45.236175761180967</v>
      </c>
      <c r="H10" s="45">
        <v>7698.3077937412618</v>
      </c>
      <c r="I10" s="45">
        <v>2850.72</v>
      </c>
      <c r="J10" s="26">
        <f>(H10-I10)/I10*100</f>
        <v>170.04784032599704</v>
      </c>
      <c r="K10" s="45">
        <v>97.721197862882605</v>
      </c>
      <c r="L10" s="45"/>
      <c r="M10" s="26"/>
      <c r="N10" s="45"/>
      <c r="O10" s="39"/>
      <c r="P10" s="51">
        <f>B10+E10+H10+K10+N10</f>
        <v>71494.139636678476</v>
      </c>
      <c r="Q10" s="9">
        <f t="shared" si="2"/>
        <v>18.429269332065161</v>
      </c>
      <c r="R10" s="2"/>
      <c r="S10" s="20"/>
      <c r="T10" s="2"/>
      <c r="U10" s="2"/>
      <c r="V10" s="2"/>
      <c r="W10" s="2"/>
    </row>
    <row r="11" spans="1:23" ht="18" customHeight="1">
      <c r="A11" s="25" t="s">
        <v>1</v>
      </c>
      <c r="B11" s="39">
        <v>46988.766888110491</v>
      </c>
      <c r="C11" s="39">
        <v>44703.907299999992</v>
      </c>
      <c r="D11" s="26">
        <f t="shared" si="0"/>
        <v>5.1110959334655286</v>
      </c>
      <c r="E11" s="45">
        <v>17907.981086561122</v>
      </c>
      <c r="F11" s="45">
        <v>11275.25</v>
      </c>
      <c r="G11" s="27"/>
      <c r="H11" s="45"/>
      <c r="I11" s="39"/>
      <c r="J11" s="26"/>
      <c r="K11" s="45"/>
      <c r="L11" s="39"/>
      <c r="M11" s="26"/>
      <c r="N11" s="45">
        <v>1325.4128817369415</v>
      </c>
      <c r="O11" s="39"/>
      <c r="P11" s="51">
        <f>B11+E11+H11+K11+N11</f>
        <v>66222.160856408547</v>
      </c>
      <c r="Q11" s="9">
        <f t="shared" si="2"/>
        <v>18.297888089874046</v>
      </c>
      <c r="R11" s="2"/>
      <c r="S11" s="20"/>
      <c r="T11" s="2"/>
      <c r="U11" s="2"/>
      <c r="V11" s="2"/>
      <c r="W11" s="2"/>
    </row>
    <row r="12" spans="1:23" ht="18" customHeight="1">
      <c r="A12" s="28" t="s">
        <v>11</v>
      </c>
      <c r="B12" s="41">
        <f>SUM(B10:B11)</f>
        <v>76874.835591898838</v>
      </c>
      <c r="C12" s="41">
        <v>78941.097619999986</v>
      </c>
      <c r="D12" s="30">
        <f t="shared" si="0"/>
        <v>-2.6174731418703425</v>
      </c>
      <c r="E12" s="47">
        <f>E10+E11</f>
        <v>51720.023027847106</v>
      </c>
      <c r="F12" s="41">
        <v>34555.979999999996</v>
      </c>
      <c r="G12" s="31">
        <f>(E12-F12)/F12*100</f>
        <v>49.670253970071499</v>
      </c>
      <c r="H12" s="41">
        <f>H10+H11</f>
        <v>7698.3077937412618</v>
      </c>
      <c r="I12" s="41">
        <v>2850.72</v>
      </c>
      <c r="J12" s="31">
        <f>(H12-I12)/I12*100</f>
        <v>170.04784032599704</v>
      </c>
      <c r="K12" s="41">
        <f>K10+K11</f>
        <v>97.721197862882605</v>
      </c>
      <c r="L12" s="41"/>
      <c r="M12" s="30"/>
      <c r="N12" s="47">
        <f>N11+N10</f>
        <v>1325.4128817369415</v>
      </c>
      <c r="O12" s="41"/>
      <c r="P12" s="53">
        <f t="shared" si="1"/>
        <v>137716.30049308701</v>
      </c>
      <c r="Q12" s="34">
        <f t="shared" si="2"/>
        <v>18.366057037777413</v>
      </c>
      <c r="R12" s="2"/>
      <c r="S12" s="20"/>
      <c r="T12" s="2"/>
      <c r="U12" s="2"/>
      <c r="V12" s="2"/>
      <c r="W12" s="2"/>
    </row>
    <row r="13" spans="1:23" ht="18" customHeight="1" thickBot="1">
      <c r="A13" s="32" t="s">
        <v>6</v>
      </c>
      <c r="B13" s="42">
        <f>B9+B12</f>
        <v>392479.38174146606</v>
      </c>
      <c r="C13" s="42">
        <f>C9+C12</f>
        <v>415170.41202000005</v>
      </c>
      <c r="D13" s="33">
        <f>(B13-C13)/C13*100</f>
        <v>-5.4654738443742694</v>
      </c>
      <c r="E13" s="42">
        <f>E9+E12</f>
        <v>129894.75634812607</v>
      </c>
      <c r="F13" s="48">
        <f>F9+F12</f>
        <v>100554.56</v>
      </c>
      <c r="G13" s="33">
        <f>(E13-F13)/F13*100</f>
        <v>29.178384697945152</v>
      </c>
      <c r="H13" s="42">
        <f>H9+H12</f>
        <v>9683.001773852995</v>
      </c>
      <c r="I13" s="49">
        <f>I9+I12</f>
        <v>3696.1499999999996</v>
      </c>
      <c r="J13" s="33">
        <f>(H13-I13)/I13*100</f>
        <v>161.97534661344901</v>
      </c>
      <c r="K13" s="42">
        <f>K9+K12</f>
        <v>3840.9550750479907</v>
      </c>
      <c r="L13" s="49">
        <f>L9+L12</f>
        <v>3837.19</v>
      </c>
      <c r="M13" s="33">
        <f>(K13-L13)/L13*100</f>
        <v>9.8120631190810187E-2</v>
      </c>
      <c r="N13" s="42">
        <f>N9+N12</f>
        <v>5174.4181725031294</v>
      </c>
      <c r="O13" s="49">
        <f>O9+O12</f>
        <v>2789.17</v>
      </c>
      <c r="P13" s="36">
        <f>P9+P12</f>
        <v>541072.51311099622</v>
      </c>
      <c r="Q13" s="36">
        <f t="shared" si="2"/>
        <v>2.8714366778031972</v>
      </c>
      <c r="R13" s="2"/>
      <c r="S13" s="3"/>
      <c r="T13" s="2"/>
      <c r="U13" s="2"/>
      <c r="V13" s="2"/>
      <c r="W13" s="2"/>
    </row>
    <row r="14" spans="1:23" s="4" customFormat="1" ht="18" customHeight="1">
      <c r="A14" s="43" t="s">
        <v>16</v>
      </c>
      <c r="B14" s="10"/>
      <c r="C14" s="10"/>
      <c r="D14" s="11"/>
      <c r="E14" s="10"/>
      <c r="F14" s="10"/>
      <c r="G14" s="11"/>
      <c r="H14" s="11"/>
      <c r="I14" s="11"/>
      <c r="J14" s="11"/>
      <c r="K14" s="11"/>
      <c r="L14" s="11"/>
      <c r="M14" s="11"/>
      <c r="N14" s="11"/>
      <c r="O14" s="11"/>
      <c r="P14" s="10"/>
      <c r="Q14" s="12"/>
      <c r="R14" s="5"/>
      <c r="S14" s="21"/>
      <c r="T14" s="5"/>
      <c r="U14" s="5"/>
      <c r="V14" s="5"/>
      <c r="W14" s="5"/>
    </row>
    <row r="15" spans="1:23">
      <c r="A15" s="13"/>
      <c r="B15" s="2"/>
      <c r="C15" s="2"/>
      <c r="D15" s="7"/>
      <c r="E15" s="23"/>
      <c r="F15" s="7"/>
      <c r="G15" s="3"/>
      <c r="H15" s="2"/>
      <c r="P15" s="23"/>
      <c r="R15" s="2"/>
      <c r="S15" s="20"/>
      <c r="T15" s="2"/>
      <c r="U15" s="3"/>
      <c r="V15" s="3"/>
    </row>
    <row r="16" spans="1:23">
      <c r="A16" s="2"/>
      <c r="B16" s="16"/>
      <c r="C16" s="16"/>
      <c r="D16" s="2"/>
      <c r="E16" s="16"/>
      <c r="F16" s="16"/>
      <c r="O16" s="3"/>
      <c r="P16" s="3"/>
      <c r="S16" s="20"/>
      <c r="T16" s="3"/>
      <c r="U16" s="3"/>
      <c r="V16" s="3"/>
    </row>
    <row r="17" spans="1:22" ht="15.75">
      <c r="A17" s="15" t="s">
        <v>19</v>
      </c>
      <c r="B17" s="2"/>
      <c r="C17" s="3"/>
      <c r="D17" s="3"/>
      <c r="E17" s="16"/>
      <c r="F17" s="2"/>
      <c r="G17" s="2"/>
      <c r="H17" s="2"/>
      <c r="I17" s="2"/>
      <c r="J17" s="2"/>
      <c r="K17" s="2"/>
      <c r="L17" s="2"/>
      <c r="M17" s="2"/>
      <c r="N17" s="2"/>
      <c r="O17" s="2"/>
      <c r="P17" s="3"/>
      <c r="R17" s="2"/>
      <c r="S17" s="20"/>
      <c r="T17" s="3"/>
      <c r="U17" s="3"/>
      <c r="V17" s="3"/>
    </row>
    <row r="18" spans="1:22">
      <c r="B18" s="2"/>
      <c r="C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T18" s="2"/>
      <c r="U18" s="2"/>
      <c r="V18" s="2"/>
    </row>
    <row r="19" spans="1:22" ht="18" customHeight="1">
      <c r="B19" s="18" t="s">
        <v>20</v>
      </c>
      <c r="C19" s="17">
        <f>P5/$P$13</f>
        <v>0.41330831851857103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22" ht="18" customHeight="1">
      <c r="B20" s="18" t="s">
        <v>12</v>
      </c>
      <c r="C20" s="17">
        <f>P8/$P$13</f>
        <v>0.14186747426465818</v>
      </c>
      <c r="E20" s="3"/>
      <c r="F20" s="3"/>
    </row>
    <row r="21" spans="1:22" ht="18" customHeight="1">
      <c r="B21" s="18" t="s">
        <v>15</v>
      </c>
      <c r="C21" s="17">
        <f>P6/$P$13</f>
        <v>0.19029954156472775</v>
      </c>
      <c r="R21" s="6"/>
    </row>
    <row r="22" spans="1:22" ht="18" customHeight="1">
      <c r="B22" s="18" t="s">
        <v>4</v>
      </c>
      <c r="C22" s="17">
        <f>P10/$P$13</f>
        <v>0.13213411863339672</v>
      </c>
      <c r="G22" s="3"/>
      <c r="H22" s="3"/>
      <c r="I22" s="3"/>
      <c r="J22" s="3"/>
      <c r="K22" s="3"/>
      <c r="L22" s="3"/>
      <c r="M22" s="3"/>
      <c r="N22" s="3"/>
      <c r="O22" s="3"/>
    </row>
    <row r="23" spans="1:22" ht="18" customHeight="1">
      <c r="B23" s="18" t="s">
        <v>3</v>
      </c>
      <c r="C23" s="17">
        <f>P11/$P$13</f>
        <v>0.12239054701864639</v>
      </c>
    </row>
    <row r="24" spans="1:22" ht="18" customHeight="1">
      <c r="B24" s="18"/>
      <c r="C24" s="17"/>
    </row>
    <row r="25" spans="1:22" ht="13.9" customHeight="1">
      <c r="B25" s="18"/>
      <c r="C25" s="17"/>
    </row>
    <row r="26" spans="1:22" ht="18" customHeight="1">
      <c r="B26" s="18"/>
      <c r="C26" s="17"/>
    </row>
    <row r="29" spans="1:22" ht="15.75">
      <c r="A29" s="59" t="s">
        <v>23</v>
      </c>
      <c r="B29" s="59"/>
    </row>
    <row r="30" spans="1:22">
      <c r="G30" s="3"/>
      <c r="H30" s="3"/>
      <c r="I30" s="3"/>
      <c r="J30" s="3"/>
      <c r="K30" s="3"/>
      <c r="L30" s="3"/>
      <c r="M30" s="3"/>
      <c r="N30" s="3"/>
      <c r="O30" s="3"/>
    </row>
  </sheetData>
  <mergeCells count="8">
    <mergeCell ref="A29:B29"/>
    <mergeCell ref="A3:A4"/>
    <mergeCell ref="P3:Q3"/>
    <mergeCell ref="B3:D3"/>
    <mergeCell ref="E3:G3"/>
    <mergeCell ref="H3:J3"/>
    <mergeCell ref="K3:M3"/>
    <mergeCell ref="N3:O3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8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927F60-9353-4B8B-B032-C64F38F20ED5}"/>
</file>

<file path=customXml/itemProps2.xml><?xml version="1.0" encoding="utf-8"?>
<ds:datastoreItem xmlns:ds="http://schemas.openxmlformats.org/officeDocument/2006/customXml" ds:itemID="{60048CD4-B588-453A-95B2-A08AFEC42539}"/>
</file>

<file path=customXml/itemProps3.xml><?xml version="1.0" encoding="utf-8"?>
<ds:datastoreItem xmlns:ds="http://schemas.openxmlformats.org/officeDocument/2006/customXml" ds:itemID="{B7421B74-D2C1-4B63-A8CE-B997F136C6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6a</vt:lpstr>
      <vt:lpstr>6b</vt:lpstr>
      <vt:lpstr>'6a'!Area_de_impressao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CESAR BUSCACIO</cp:lastModifiedBy>
  <cp:lastPrinted>2011-04-12T12:06:52Z</cp:lastPrinted>
  <dcterms:created xsi:type="dcterms:W3CDTF">2000-01-12T11:46:11Z</dcterms:created>
  <dcterms:modified xsi:type="dcterms:W3CDTF">2015-11-19T17:24:06Z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